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08" activeTab="0"/>
  </bookViews>
  <sheets>
    <sheet name="Tb 7 -Sum TfS SfYL &amp; SfL&amp;W 2021" sheetId="1" r:id="rId1"/>
    <sheet name="Tb 8 SumTfS SfW L1 &amp; SfL&amp;W 2021" sheetId="2" r:id="rId2"/>
    <sheet name="Tb 9 2013 &amp; 2017 Sum  SfW L2" sheetId="3" r:id="rId3"/>
    <sheet name="Tb 10 Sum L2 App" sheetId="4" r:id="rId4"/>
    <sheet name="Tb 11 Sum L3 App" sheetId="5" r:id="rId5"/>
    <sheet name="T12 Summary of Prof &amp; Tech Area" sheetId="6" r:id="rId6"/>
    <sheet name="Tb  13&amp;14 Sum per Year" sheetId="7" r:id="rId7"/>
    <sheet name="Lookup Tables" sheetId="8" r:id="rId8"/>
  </sheets>
  <definedNames>
    <definedName name="ACH_T3">'Lookup Tables'!$A$14:$B$19</definedName>
    <definedName name="ACH_T4">'Lookup Tables'!$D$14:$E$19</definedName>
    <definedName name="_xlnm.Print_Area" localSheetId="5">'T12 Summary of Prof &amp; Tech Area'!$A$1:$U$31</definedName>
    <definedName name="_xlnm.Print_Area" localSheetId="6">'Tb  13&amp;14 Sum per Year'!$A$1:$U$48</definedName>
    <definedName name="_xlnm.Print_Area" localSheetId="3">'Tb 10 Sum L2 App'!$A$1:$U$38</definedName>
    <definedName name="_xlnm.Print_Area" localSheetId="4">'Tb 11 Sum L3 App'!$A$1:$T$37</definedName>
    <definedName name="_xlnm.Print_Area" localSheetId="0">'Tb 7 -Sum TfS SfYL &amp; SfL&amp;W 2021'!$A$1:$T$39</definedName>
    <definedName name="_xlnm.Print_Area" localSheetId="1">'Tb 8 SumTfS SfW L1 &amp; SfL&amp;W 2021'!$A$1:$T$39</definedName>
    <definedName name="_xlnm.Print_Area" localSheetId="2">'Tb 9 2013 &amp; 2017 Sum  SfW L2'!$A$1:$U$39</definedName>
    <definedName name="PROG_T5">'Lookup Tables'!$A$24:$B$29</definedName>
    <definedName name="RET_T1">'Lookup Tables'!$A$4:$B$9</definedName>
    <definedName name="RET_T2">'Lookup Tables'!$D$4:$E$9</definedName>
  </definedNames>
  <calcPr fullCalcOnLoad="1"/>
</workbook>
</file>

<file path=xl/sharedStrings.xml><?xml version="1.0" encoding="utf-8"?>
<sst xmlns="http://schemas.openxmlformats.org/spreadsheetml/2006/main" count="680" uniqueCount="154">
  <si>
    <t>Other</t>
  </si>
  <si>
    <t>Retention</t>
  </si>
  <si>
    <t>Progression</t>
  </si>
  <si>
    <t>Started</t>
  </si>
  <si>
    <t>Completed 4 weeks</t>
  </si>
  <si>
    <t>Early Leavers to employment/FE/other training</t>
  </si>
  <si>
    <t xml:space="preserve">Completed training </t>
  </si>
  <si>
    <t>Still on this training programme</t>
  </si>
  <si>
    <t>Completers who gained the full award</t>
  </si>
  <si>
    <t xml:space="preserve">Year </t>
  </si>
  <si>
    <t>Total</t>
  </si>
  <si>
    <t>Progressed to relevant employment</t>
  </si>
  <si>
    <t>PI Descriptor</t>
  </si>
  <si>
    <t>Progression of Early Leavers</t>
  </si>
  <si>
    <t>Early Leavers</t>
  </si>
  <si>
    <t>Poor</t>
  </si>
  <si>
    <t>Modest</t>
  </si>
  <si>
    <t>Satisfactory</t>
  </si>
  <si>
    <t>Good</t>
  </si>
  <si>
    <t>Excellent</t>
  </si>
  <si>
    <t>Of the successful completers - enter the appropriate number in each of the following columns:</t>
  </si>
  <si>
    <t>Progressed to Full-Time Education or Training</t>
  </si>
  <si>
    <t xml:space="preserve">Programme </t>
  </si>
  <si>
    <t>Progressed to higher level programme/Full-Time Education or Training</t>
  </si>
  <si>
    <t>col 1</t>
  </si>
  <si>
    <t>col 2</t>
  </si>
  <si>
    <t>col 3</t>
  </si>
  <si>
    <t>col 4</t>
  </si>
  <si>
    <t>col 5</t>
  </si>
  <si>
    <t>col 6</t>
  </si>
  <si>
    <t>col 7</t>
  </si>
  <si>
    <t>col 8</t>
  </si>
  <si>
    <t>col 9</t>
  </si>
  <si>
    <t>col 10</t>
  </si>
  <si>
    <t>col 11</t>
  </si>
  <si>
    <t>col 12</t>
  </si>
  <si>
    <t>col 13</t>
  </si>
  <si>
    <t>col 14</t>
  </si>
  <si>
    <t>col 15</t>
  </si>
  <si>
    <t>col 16</t>
  </si>
  <si>
    <t>col 17</t>
  </si>
  <si>
    <t>col 18</t>
  </si>
  <si>
    <t>FOR OFFICE USE ONLY</t>
  </si>
  <si>
    <t>Table 11</t>
  </si>
  <si>
    <t>SUMMARY OF ALL LEVEL 2 APPRENTICESHIP PROGRAMMES</t>
  </si>
  <si>
    <t>SUMMARY OF ALL LEVEL 3 APPRENTICESHIP PROGRAMMES</t>
  </si>
  <si>
    <t>Table 12</t>
  </si>
  <si>
    <t>OVERALL SUMMARY OF EACH PROGRAMME</t>
  </si>
  <si>
    <t>Level 2 App</t>
  </si>
  <si>
    <t>Level 3 App</t>
  </si>
  <si>
    <t>App Total</t>
  </si>
  <si>
    <t>CAMPUS</t>
  </si>
  <si>
    <t>SUMMARY OF ALL PROGRAMMES BY YEAR</t>
  </si>
  <si>
    <t>TRAINING FOR SUCCESS PROGRAMMES</t>
  </si>
  <si>
    <t>APPRENTICESHIP PROGRAMMES</t>
  </si>
  <si>
    <t>Training for Success and Apprenticeship programmes</t>
  </si>
  <si>
    <t xml:space="preserve"> </t>
  </si>
  <si>
    <t>Comments</t>
  </si>
  <si>
    <t xml:space="preserve">RETENTION </t>
  </si>
  <si>
    <t>Table 1</t>
  </si>
  <si>
    <t>Table 2</t>
  </si>
  <si>
    <t>Table 3</t>
  </si>
  <si>
    <t>Performance indicator</t>
  </si>
  <si>
    <t>Level 1 and below</t>
  </si>
  <si>
    <t>ACHIEVEMENT</t>
  </si>
  <si>
    <t>Table 4</t>
  </si>
  <si>
    <t>Table 5</t>
  </si>
  <si>
    <t>PROGRESSION</t>
  </si>
  <si>
    <t>Enter the number of trainees who have not yet completed but who are still on this training programme</t>
  </si>
  <si>
    <t>Enter the number of trainees who completed training</t>
  </si>
  <si>
    <t>Enter only the number of trainees who completed at least 4 weeks of training</t>
  </si>
  <si>
    <t>Please enter the relevant number of trainees in each of the columns below</t>
  </si>
  <si>
    <t>Number of current trainees</t>
  </si>
  <si>
    <t>Descriptor</t>
  </si>
  <si>
    <t>Sk for your Life</t>
  </si>
  <si>
    <t xml:space="preserve">Skills for Work L1 </t>
  </si>
  <si>
    <t>Skills for Work L2</t>
  </si>
  <si>
    <t xml:space="preserve">TfS  2013 Total </t>
  </si>
  <si>
    <t>Prof. &amp; Tech Area  Total</t>
  </si>
  <si>
    <t>Table 13</t>
  </si>
  <si>
    <t>G</t>
  </si>
  <si>
    <t>VG</t>
  </si>
  <si>
    <t>O</t>
  </si>
  <si>
    <t>RUI</t>
  </si>
  <si>
    <t>RSI</t>
  </si>
  <si>
    <t>IAI</t>
  </si>
  <si>
    <t>Table 9</t>
  </si>
  <si>
    <t>Table 10</t>
  </si>
  <si>
    <t>Table 14</t>
  </si>
  <si>
    <t>Retention/Success/Progression - average over the last 3 years</t>
  </si>
  <si>
    <t>Enter only the number of apprentices who completed at least 4 weeks of training</t>
  </si>
  <si>
    <t>Enter the number of apprentices who completed training</t>
  </si>
  <si>
    <t>Enter the number of apprentices who have not yet completed but who are still on this training programme</t>
  </si>
  <si>
    <t>Table  7</t>
  </si>
  <si>
    <t>Table 8</t>
  </si>
  <si>
    <t>2017/2018</t>
  </si>
  <si>
    <t>TRAINING FOR SUCCESS 2013 &amp; 2017: SUMMARY OF ALL SKILLS FOR WORK LEVEL (LEVEL 2) PROGRAMMES</t>
  </si>
  <si>
    <t>TRAINING FOR SUCCESS 2013 &amp;  2017: SUMMARY OF ALL SKILLS FOR WORK (LEVEL 1) PROGRAMMES</t>
  </si>
  <si>
    <t>TRAINING FOR SUCCESS 2013 &amp; 2017: SUMMARY OF ALL  SKILLS FOR YOUR LIFE PROGRAMMES</t>
  </si>
  <si>
    <t xml:space="preserve"> Progressed to Full-Time Education/  Apprenticeship Programme</t>
  </si>
  <si>
    <t>TFS 2013/2017</t>
  </si>
  <si>
    <t>col 19</t>
  </si>
  <si>
    <t>Early Leavers to the apprenticeship programme</t>
  </si>
  <si>
    <t>Of the number of trainees entered in col 8, provide the number who progressed to 'other' areas</t>
  </si>
  <si>
    <t>2018/2019</t>
  </si>
  <si>
    <t>Completers who gained the P&amp;T qual/s</t>
  </si>
  <si>
    <t>Of the number of trainees entered in col 5, provide the number who gained the  targeted professional and technical qualification/s detailed in the Personal Training Plan (PTP)</t>
  </si>
  <si>
    <t>Achievement of the P&amp;T qual/s</t>
  </si>
  <si>
    <t>Achievement of the full award</t>
  </si>
  <si>
    <t>Of the number of trainees entered in col 8, provide the number who progressed onto a skills for work programme</t>
  </si>
  <si>
    <t>Of the number of trainees entered in col 8, provide the number who progressed to relevant employment</t>
  </si>
  <si>
    <t>CAMPUS/ PROGRAMME TITLE:</t>
  </si>
  <si>
    <t>Of the number of trainees entered in col 8, provide the number who progressed onto a skills for work level 2 or apprenticeship  programme. It is implicit that the apprentices will  have secured employment so please do not include them again in col 9.</t>
  </si>
  <si>
    <r>
      <t xml:space="preserve">Of the number of trainees entered in col 8, provide the number who progressed to relevant employment  but </t>
    </r>
    <r>
      <rPr>
        <u val="single"/>
        <sz val="10"/>
        <rFont val="Arial"/>
        <family val="2"/>
      </rPr>
      <t>did not</t>
    </r>
    <r>
      <rPr>
        <sz val="10"/>
        <rFont val="Arial"/>
        <family val="2"/>
      </rPr>
      <t xml:space="preserve"> progress to an apprenticeship.</t>
    </r>
  </si>
  <si>
    <t>col 20</t>
  </si>
  <si>
    <t>col 21</t>
  </si>
  <si>
    <t>Of the number of trainees entered in col 6, provide the number who gained the professional and technical qualification/s of the relevant framework and/or the targeted P&amp;T qualifications detailed in the Personal Training Plan (PTP)</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</si>
  <si>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an apprenticeship.</t>
    </r>
  </si>
  <si>
    <t>Of the number of trainees entered in col 9, provide the number who progressed to 'other' areas</t>
  </si>
  <si>
    <t>Joined app mid-programme from TfS</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</si>
  <si>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 level 3 apprenticeship.</t>
    </r>
  </si>
  <si>
    <t>Of the number of apprentices entered in col 9, provide the number who progressed to 'other' areas</t>
  </si>
  <si>
    <t>Of the number of trainees entered in col 5, provide the number who gained the professional and technical qualification/s of the relevant framework and/or the targeted P&amp;T qualifications detailed in the Personal Training Plan (PTP)</t>
  </si>
  <si>
    <t>Of the number of apprentices entered in col 8, provide the number who progressed to full-time education or training</t>
  </si>
  <si>
    <t>Of the number of apprentices entered in col 8, provide the number who progressed to 'other' areas</t>
  </si>
  <si>
    <t>Enter only the number of trainees who completed at least 4 weeks of training,  include those who progressed early to the apprenticeship programme.</t>
  </si>
  <si>
    <t>Enter the number of early leavers who progressed to the apprenticeship programme (these learners are not be included in the calc of retention rate). It is implicit that these apprentices will have gained employment so please do not include them again in col 5. Note: those entered in this column should also have been included in Col 2&amp;3 of table 4</t>
  </si>
  <si>
    <t>col 2&amp;3</t>
  </si>
  <si>
    <t>Enter only the number of apprentices who completed at least 4 weeks of training, include those who joined mid-programme from TFS.</t>
  </si>
  <si>
    <t xml:space="preserve">Joined app mid-programme from TfS </t>
  </si>
  <si>
    <t>Do not include any early leavers who transferred to a different professional and technical area in the organisation within the first 13 weeks of the programme. They 
should be included in the relevant tables of their destination P&amp;T area.</t>
  </si>
  <si>
    <t>Guidance notes for completion of the statistical tables</t>
  </si>
  <si>
    <t>Progressed to SfW/FE/ANI</t>
  </si>
  <si>
    <t>2019/2020</t>
  </si>
  <si>
    <t>The reporting periods used in this proforma should be the dates used by DfE for contract periods, i.e.: 1 April to 31 March</t>
  </si>
  <si>
    <t>Of the trainees who completed 4 weeks, enter the number who subsequently left the programme early to take up employment etc.</t>
  </si>
  <si>
    <r>
      <t xml:space="preserve">Of the number of trainees entered in col 5,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</si>
  <si>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The descriptor refers to the proportion of learners who gained the full award i.e. have met all the requirements of the relevant framework and/or the targeted qualifications detailed in the Personal Training Plan (PTP) including the ES</t>
  </si>
  <si>
    <t>Progressed to Training or Apprenticeship Programme</t>
  </si>
  <si>
    <t>The reporting periods used in this proforma should be the dates used by DfE for contract periods, i.e.: 1 April to 31 March. Enter the  number of trainees who started, 
include in the number those who progressed early to the apprenticeship programme.</t>
  </si>
  <si>
    <r>
      <t xml:space="preserve">Of the number of trainees entered in col 6,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</si>
  <si>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Of the number of trainees entered in col 9, provide the number who progressed onto an apprenticeship programme. It is implicit that these apprentices will have secured employment so please do not include them again in col 10.</t>
  </si>
  <si>
    <t>Enter all the apprentices who started in the period. The reporting periods used in this proforma should be the dates used by DfE for contract periods, i.e.: 1 April to 31 March</t>
  </si>
  <si>
    <t>Enter the number of early leavers from the TFS programme who progressed to the apprenticeship programme</t>
  </si>
  <si>
    <t>Of the apprentices who completed 4 weeks, enter the number who subsequently left the programme early to take up employment etc.</t>
  </si>
  <si>
    <r>
      <t xml:space="preserve">Of the number of apprentices entered in col 5, provide the number who gained the full award i.e. have met </t>
    </r>
    <r>
      <rPr>
        <b/>
        <sz val="10"/>
        <rFont val="Arial"/>
        <family val="2"/>
      </rPr>
      <t>all</t>
    </r>
    <r>
      <rPr>
        <sz val="10"/>
        <rFont val="Arial"/>
        <family val="2"/>
      </rPr>
      <t xml:space="preserve"> the requirements of the relevant framework incl. ES</t>
    </r>
  </si>
  <si>
    <t>Of the number of apprentices entered in col 9, provide the number who progressed onto  a level 3  apprenticeship programme. It is implicit that these apprentices will have sustained their employment so please do not include them again in col 11. Note those entered in this column should be recorded in Col 2&amp;3 of table 11</t>
  </si>
  <si>
    <t>Progressed to Full-Time Education/ Level 3 Apprenticeship Programme</t>
  </si>
  <si>
    <t>Of the number of apprentices entered in col 8, provide the number who progressed to relevant employment</t>
  </si>
  <si>
    <t>2020/2021</t>
  </si>
  <si>
    <t>2021/2022</t>
  </si>
  <si>
    <t>2021/2022 SfL&amp;W</t>
  </si>
  <si>
    <t>2021/2022 TfS SfyL</t>
  </si>
  <si>
    <t>SKILLS FOR LIFE &amp; WORK 2021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</si>
</sst>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s>
  <fonts count="49">
    <font>
      <sz val="10"/>
      <name val="Arial"/>
      <family val="0"/>
    </font>
    <font>
      <sz val="11"/>
      <color indexed="8"/>
      <name val="Calibri"/>
      <family val="2"/>
    </font>
    <font>
      <sz val="10"/>
      <name val="Comic Sans MS"/>
      <family val="4"/>
    </font>
    <font>
      <b/>
      <sz val="10"/>
      <name val="Arial"/>
      <family val="2"/>
    </font>
    <font>
      <u val="single"/>
      <sz val="10"/>
      <name val="Arial"/>
      <family val="2"/>
    </font>
    <font>
      <strike/>
      <sz val="10"/>
      <name val="Arial"/>
      <family val="2"/>
    </font>
    <font>
      <b/>
      <sz val="12"/>
      <name val="Arial"/>
      <family val="2"/>
    </font>
    <font>
      <b/>
      <sz val="9"/>
      <name val="Arial"/>
      <family val="2"/>
    </font>
    <font>
      <sz val="9"/>
      <name val="Arial"/>
      <family val="2"/>
    </font>
    <font>
      <sz val="10"/>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Segoe UI Light"/>
      <family val="2"/>
    </font>
    <font>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363636"/>
      <name val="Segoe UI Light"/>
      <family val="2"/>
    </font>
    <font>
      <sz val="10"/>
      <color rgb="FF000000"/>
      <name val="Arial"/>
      <family val="2"/>
    </font>
    <font>
      <sz val="10"/>
      <color theme="0"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rgb="FFE6B9B8"/>
        <bgColor indexed="64"/>
      </patternFill>
    </fill>
    <fill>
      <patternFill patternType="darkUp">
        <bgColor theme="5" tint="0.3999499976634979"/>
      </patternFill>
    </fill>
    <fill>
      <patternFill patternType="darkUp">
        <bgColor theme="6" tint="0.3999499976634979"/>
      </patternFill>
    </fill>
    <fill>
      <patternFill patternType="solid">
        <fgColor theme="6" tint="0.3999499976634979"/>
        <bgColor indexed="64"/>
      </patternFill>
    </fill>
    <fill>
      <patternFill patternType="solid">
        <fgColor theme="3" tint="0.3999499976634979"/>
        <bgColor indexed="64"/>
      </patternFill>
    </fill>
    <fill>
      <patternFill patternType="solid">
        <fgColor rgb="FFCCFFFF"/>
        <bgColor indexed="64"/>
      </patternFill>
    </fill>
    <fill>
      <patternFill patternType="solid">
        <fgColor theme="0" tint="-0.4999699890613556"/>
        <bgColor indexed="64"/>
      </patternFill>
    </fill>
    <fill>
      <patternFill patternType="solid">
        <fgColor rgb="FFCCFFCC"/>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style="medium"/>
      <right style="medium">
        <color indexed="8"/>
      </right>
      <top/>
      <bottom style="medium"/>
    </border>
    <border>
      <left style="thick"/>
      <right style="thin"/>
      <top style="thin"/>
      <bottom style="thick"/>
    </border>
    <border>
      <left style="thin"/>
      <right style="thin"/>
      <top style="thin"/>
      <bottom style="thick"/>
    </border>
    <border>
      <left style="thin"/>
      <right/>
      <top style="thin"/>
      <bottom style="thick"/>
    </border>
    <border>
      <left style="thin"/>
      <right style="thick"/>
      <top style="thin"/>
      <bottom style="thick"/>
    </border>
    <border>
      <left/>
      <right style="thin"/>
      <top style="thin"/>
      <bottom style="thick"/>
    </border>
    <border>
      <left style="thin"/>
      <right style="thin"/>
      <top style="thin"/>
      <bottom style="thin"/>
    </border>
    <border>
      <left style="thin"/>
      <right style="thick"/>
      <top style="thin"/>
      <bottom style="thin"/>
    </border>
    <border>
      <left/>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right style="thin"/>
      <top style="thick"/>
      <bottom style="thin"/>
    </border>
    <border>
      <left style="thick"/>
      <right style="thin"/>
      <top/>
      <bottom style="thin"/>
    </border>
    <border>
      <left style="thin"/>
      <right style="thin"/>
      <top/>
      <bottom style="thin"/>
    </border>
    <border>
      <left style="thin"/>
      <right/>
      <top/>
      <bottom style="thin"/>
    </border>
    <border>
      <left style="thin"/>
      <right style="thick"/>
      <top/>
      <bottom style="thin"/>
    </border>
    <border>
      <left style="thick"/>
      <right style="thin"/>
      <top style="thin"/>
      <bottom/>
    </border>
    <border>
      <left style="thick"/>
      <right/>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right style="thin"/>
      <top style="thick"/>
      <bottom style="thick"/>
    </border>
    <border>
      <left/>
      <right style="thin"/>
      <top/>
      <bottom style="thin"/>
    </border>
    <border>
      <left style="thick"/>
      <right style="thin"/>
      <top>
        <color indexed="63"/>
      </top>
      <bottom style="thick"/>
    </border>
    <border>
      <left style="thin"/>
      <right/>
      <top style="thin"/>
      <bottom style="thin"/>
    </border>
    <border>
      <left style="thick"/>
      <right style="thin"/>
      <top style="thin"/>
      <bottom style="thin"/>
    </border>
    <border>
      <left style="thin"/>
      <right style="thin"/>
      <top style="thin"/>
      <bottom/>
    </border>
    <border>
      <left style="thin"/>
      <right style="thick"/>
      <top style="thin"/>
      <bottom/>
    </border>
    <border>
      <left/>
      <right style="thin"/>
      <top style="thin"/>
      <bottom/>
    </border>
    <border>
      <left style="thin"/>
      <right>
        <color indexed="63"/>
      </right>
      <top style="thin"/>
      <bottom/>
    </border>
    <border>
      <left style="thin"/>
      <right style="thick"/>
      <top style="medium"/>
      <bottom style="thin"/>
    </border>
    <border>
      <left style="medium"/>
      <right/>
      <top style="medium"/>
      <bottom style="medium"/>
    </border>
    <border>
      <left/>
      <right/>
      <top style="medium"/>
      <bottom style="medium"/>
    </border>
    <border>
      <left style="thin"/>
      <right>
        <color indexed="63"/>
      </right>
      <top style="thick"/>
      <bottom style="thin"/>
    </border>
    <border>
      <left style="thick"/>
      <right style="thin"/>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right style="thin"/>
      <top>
        <color indexed="63"/>
      </top>
      <bottom>
        <color indexed="63"/>
      </bottom>
    </border>
    <border>
      <left style="thick"/>
      <right style="thin"/>
      <top>
        <color indexed="63"/>
      </top>
      <bottom>
        <color indexed="63"/>
      </bottom>
    </border>
    <border>
      <left style="thick"/>
      <right/>
      <top style="thick"/>
      <bottom/>
    </border>
    <border>
      <left style="thick"/>
      <right/>
      <top/>
      <bottom style="medium"/>
    </border>
    <border>
      <left style="thin"/>
      <right style="thin"/>
      <top style="thick"/>
      <bottom/>
    </border>
    <border>
      <left style="thin"/>
      <right style="thin"/>
      <top/>
      <bottom style="medium"/>
    </border>
    <border>
      <left/>
      <right style="medium"/>
      <top/>
      <bottom/>
    </border>
    <border>
      <left style="thick"/>
      <right style="thin"/>
      <top style="thin"/>
      <bottom style="medium"/>
    </border>
    <border>
      <left style="thin"/>
      <right style="thin"/>
      <top style="thin"/>
      <bottom style="medium"/>
    </border>
    <border>
      <left style="thin"/>
      <right style="thick"/>
      <top style="thin"/>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thin"/>
      <right style="thick"/>
      <top style="thick"/>
      <bottom/>
    </border>
    <border>
      <left style="thin"/>
      <right style="thick"/>
      <top/>
      <bottom style="medium"/>
    </border>
    <border>
      <left style="thick"/>
      <right style="thin"/>
      <top style="thick"/>
      <bottom style="medium"/>
    </border>
    <border>
      <left style="thin"/>
      <right style="thin"/>
      <top style="thick"/>
      <bottom style="medium"/>
    </border>
    <border>
      <left style="thin"/>
      <right style="thick"/>
      <top style="thick"/>
      <bottom style="medium"/>
    </border>
    <border>
      <left/>
      <right/>
      <top style="thick"/>
      <bottom style="medium"/>
    </border>
    <border>
      <left/>
      <right style="thick"/>
      <top style="thick"/>
      <bottom style="medium"/>
    </border>
    <border>
      <left/>
      <right style="thin"/>
      <top style="thin"/>
      <bottom style="medium"/>
    </border>
    <border>
      <left style="thick"/>
      <right style="thin"/>
      <top style="thick"/>
      <bottom/>
    </border>
    <border>
      <left style="thick"/>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1">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9" fillId="33" borderId="10" xfId="0" applyFont="1" applyFill="1" applyBorder="1" applyAlignment="1">
      <alignment vertical="top" wrapText="1"/>
    </xf>
    <xf numFmtId="0" fontId="9" fillId="33" borderId="11" xfId="0" applyFont="1" applyFill="1" applyBorder="1" applyAlignment="1">
      <alignment vertical="top" wrapText="1"/>
    </xf>
    <xf numFmtId="0" fontId="9" fillId="0" borderId="12" xfId="0" applyFont="1" applyBorder="1" applyAlignment="1">
      <alignment horizontal="left" vertical="top" wrapText="1"/>
    </xf>
    <xf numFmtId="0" fontId="9" fillId="0" borderId="0" xfId="0" applyFont="1" applyBorder="1" applyAlignment="1">
      <alignment vertical="top" wrapText="1"/>
    </xf>
    <xf numFmtId="0" fontId="9" fillId="0" borderId="0" xfId="0" applyFont="1" applyFill="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vertical="top" wrapText="1"/>
    </xf>
    <xf numFmtId="0" fontId="3" fillId="0" borderId="0" xfId="0" applyFont="1" applyBorder="1" applyAlignment="1">
      <alignment vertical="top" wrapText="1"/>
    </xf>
    <xf numFmtId="0" fontId="0" fillId="0" borderId="0" xfId="0" applyFont="1" applyFill="1" applyBorder="1" applyAlignment="1">
      <alignment vertical="top" wrapText="1"/>
    </xf>
    <xf numFmtId="0" fontId="9"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4" borderId="14" xfId="0" applyFont="1" applyFill="1" applyBorder="1" applyAlignment="1" applyProtection="1">
      <alignment/>
      <protection/>
    </xf>
    <xf numFmtId="0" fontId="0" fillId="34" borderId="15" xfId="0" applyFont="1" applyFill="1" applyBorder="1" applyAlignment="1" applyProtection="1">
      <alignment/>
      <protection/>
    </xf>
    <xf numFmtId="0" fontId="0" fillId="34" borderId="16" xfId="0" applyFont="1" applyFill="1" applyBorder="1" applyAlignment="1" applyProtection="1">
      <alignment/>
      <protection/>
    </xf>
    <xf numFmtId="9" fontId="0" fillId="34" borderId="15" xfId="0" applyNumberFormat="1" applyFont="1" applyFill="1" applyBorder="1" applyAlignment="1" applyProtection="1">
      <alignment/>
      <protection/>
    </xf>
    <xf numFmtId="0" fontId="0" fillId="34" borderId="15" xfId="0" applyFont="1" applyFill="1" applyBorder="1" applyAlignment="1" applyProtection="1">
      <alignment horizontal="center"/>
      <protection/>
    </xf>
    <xf numFmtId="0" fontId="0" fillId="34" borderId="17" xfId="0" applyFont="1" applyFill="1" applyBorder="1" applyAlignment="1" applyProtection="1">
      <alignment horizontal="center"/>
      <protection/>
    </xf>
    <xf numFmtId="9" fontId="0" fillId="34" borderId="18" xfId="0" applyNumberFormat="1" applyFont="1" applyFill="1" applyBorder="1" applyAlignment="1" applyProtection="1">
      <alignment/>
      <protection/>
    </xf>
    <xf numFmtId="0" fontId="8" fillId="35" borderId="19" xfId="0" applyFont="1" applyFill="1" applyBorder="1" applyAlignment="1" applyProtection="1">
      <alignment/>
      <protection/>
    </xf>
    <xf numFmtId="9" fontId="8" fillId="35" borderId="19" xfId="0" applyNumberFormat="1" applyFont="1" applyFill="1" applyBorder="1" applyAlignment="1" applyProtection="1">
      <alignment/>
      <protection/>
    </xf>
    <xf numFmtId="0" fontId="8" fillId="35" borderId="19" xfId="0" applyFont="1" applyFill="1" applyBorder="1" applyAlignment="1" applyProtection="1">
      <alignment horizontal="center"/>
      <protection/>
    </xf>
    <xf numFmtId="0" fontId="8" fillId="35" borderId="20" xfId="0" applyFont="1" applyFill="1" applyBorder="1" applyAlignment="1" applyProtection="1">
      <alignment horizontal="center"/>
      <protection/>
    </xf>
    <xf numFmtId="9" fontId="8" fillId="35" borderId="21" xfId="0" applyNumberFormat="1" applyFont="1" applyFill="1" applyBorder="1" applyAlignment="1" applyProtection="1">
      <alignment/>
      <protection/>
    </xf>
    <xf numFmtId="0" fontId="8" fillId="34" borderId="15" xfId="0" applyFont="1" applyFill="1" applyBorder="1" applyAlignment="1" applyProtection="1">
      <alignment horizontal="center"/>
      <protection/>
    </xf>
    <xf numFmtId="0" fontId="8" fillId="34" borderId="17" xfId="0" applyFont="1" applyFill="1" applyBorder="1" applyAlignment="1" applyProtection="1">
      <alignment horizontal="center"/>
      <protection/>
    </xf>
    <xf numFmtId="9" fontId="8" fillId="34" borderId="18" xfId="0" applyNumberFormat="1" applyFont="1" applyFill="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left"/>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25" xfId="0" applyFont="1" applyBorder="1" applyAlignment="1" applyProtection="1">
      <alignment horizont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xf>
    <xf numFmtId="0" fontId="0" fillId="35" borderId="29" xfId="0" applyFont="1" applyFill="1" applyBorder="1" applyAlignment="1" applyProtection="1">
      <alignment horizontal="center" vertical="center" wrapText="1"/>
      <protection/>
    </xf>
    <xf numFmtId="0" fontId="0" fillId="36" borderId="21" xfId="0" applyFont="1" applyFill="1" applyBorder="1" applyAlignment="1" applyProtection="1">
      <alignment horizontal="center" vertical="center" wrapText="1"/>
      <protection/>
    </xf>
    <xf numFmtId="0" fontId="0" fillId="36" borderId="2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37" borderId="19" xfId="0" applyFont="1" applyFill="1" applyBorder="1" applyAlignment="1" applyProtection="1">
      <alignment horizontal="center"/>
      <protection/>
    </xf>
    <xf numFmtId="0" fontId="0" fillId="37" borderId="20" xfId="0" applyFont="1" applyFill="1" applyBorder="1" applyAlignment="1" applyProtection="1">
      <alignment horizontal="center"/>
      <protection/>
    </xf>
    <xf numFmtId="9" fontId="0" fillId="36" borderId="21" xfId="0" applyNumberFormat="1" applyFont="1" applyFill="1" applyBorder="1" applyAlignment="1" applyProtection="1">
      <alignment/>
      <protection/>
    </xf>
    <xf numFmtId="0" fontId="0" fillId="36" borderId="20" xfId="0" applyFont="1" applyFill="1" applyBorder="1" applyAlignment="1" applyProtection="1">
      <alignment horizontal="center"/>
      <protection/>
    </xf>
    <xf numFmtId="0" fontId="3" fillId="0" borderId="30" xfId="0" applyFont="1" applyBorder="1" applyAlignment="1" applyProtection="1">
      <alignment/>
      <protection/>
    </xf>
    <xf numFmtId="0" fontId="3" fillId="34" borderId="31" xfId="0" applyFont="1" applyFill="1" applyBorder="1" applyAlignment="1" applyProtection="1">
      <alignment/>
      <protection/>
    </xf>
    <xf numFmtId="9" fontId="0" fillId="38" borderId="15" xfId="0" applyNumberFormat="1" applyFont="1" applyFill="1" applyBorder="1" applyAlignment="1" applyProtection="1">
      <alignment/>
      <protection/>
    </xf>
    <xf numFmtId="0" fontId="0" fillId="38" borderId="15" xfId="0" applyFont="1" applyFill="1" applyBorder="1" applyAlignment="1" applyProtection="1">
      <alignment horizontal="center"/>
      <protection/>
    </xf>
    <xf numFmtId="0" fontId="0" fillId="38" borderId="17" xfId="0" applyFont="1" applyFill="1" applyBorder="1" applyAlignment="1" applyProtection="1">
      <alignment horizontal="center"/>
      <protection/>
    </xf>
    <xf numFmtId="0" fontId="3" fillId="0" borderId="0" xfId="0" applyFont="1" applyFill="1" applyBorder="1" applyAlignment="1" applyProtection="1">
      <alignment/>
      <protection/>
    </xf>
    <xf numFmtId="164" fontId="0" fillId="0" borderId="0" xfId="61" applyNumberFormat="1" applyFont="1" applyAlignment="1" applyProtection="1">
      <alignment/>
      <protection/>
    </xf>
    <xf numFmtId="164" fontId="0" fillId="0" borderId="0" xfId="0" applyNumberFormat="1" applyFont="1" applyAlignment="1" applyProtection="1">
      <alignment/>
      <protection/>
    </xf>
    <xf numFmtId="0" fontId="3" fillId="34" borderId="14" xfId="0" applyFont="1" applyFill="1" applyBorder="1" applyAlignment="1" applyProtection="1">
      <alignment/>
      <protection/>
    </xf>
    <xf numFmtId="0" fontId="3" fillId="0" borderId="22" xfId="0" applyFont="1" applyBorder="1" applyAlignment="1" applyProtection="1">
      <alignment/>
      <protection/>
    </xf>
    <xf numFmtId="9" fontId="0" fillId="37" borderId="23" xfId="0" applyNumberFormat="1" applyFont="1" applyFill="1" applyBorder="1" applyAlignment="1" applyProtection="1">
      <alignment/>
      <protection/>
    </xf>
    <xf numFmtId="0" fontId="0" fillId="37" borderId="23" xfId="0" applyFont="1" applyFill="1" applyBorder="1" applyAlignment="1" applyProtection="1">
      <alignment horizontal="center"/>
      <protection/>
    </xf>
    <xf numFmtId="0" fontId="0" fillId="37" borderId="24" xfId="0" applyFont="1" applyFill="1" applyBorder="1" applyAlignment="1" applyProtection="1">
      <alignment horizontal="center"/>
      <protection/>
    </xf>
    <xf numFmtId="9" fontId="0" fillId="36" borderId="22" xfId="0" applyNumberFormat="1" applyFont="1" applyFill="1" applyBorder="1" applyAlignment="1" applyProtection="1">
      <alignment/>
      <protection/>
    </xf>
    <xf numFmtId="0" fontId="0" fillId="36" borderId="24" xfId="0" applyFont="1" applyFill="1" applyBorder="1" applyAlignment="1" applyProtection="1">
      <alignment horizontal="center"/>
      <protection/>
    </xf>
    <xf numFmtId="9" fontId="0" fillId="37" borderId="15" xfId="0" applyNumberFormat="1" applyFont="1" applyFill="1" applyBorder="1" applyAlignment="1" applyProtection="1">
      <alignment/>
      <protection/>
    </xf>
    <xf numFmtId="0" fontId="0" fillId="37" borderId="15" xfId="0" applyFont="1" applyFill="1" applyBorder="1" applyAlignment="1" applyProtection="1">
      <alignment horizontal="center"/>
      <protection/>
    </xf>
    <xf numFmtId="0" fontId="0" fillId="37" borderId="17" xfId="0" applyFont="1" applyFill="1" applyBorder="1" applyAlignment="1" applyProtection="1">
      <alignment horizontal="center"/>
      <protection/>
    </xf>
    <xf numFmtId="9" fontId="0" fillId="36" borderId="14" xfId="0" applyNumberFormat="1" applyFont="1" applyFill="1" applyBorder="1" applyAlignment="1" applyProtection="1">
      <alignment/>
      <protection/>
    </xf>
    <xf numFmtId="0" fontId="0" fillId="36" borderId="17" xfId="0" applyFont="1" applyFill="1" applyBorder="1" applyAlignment="1" applyProtection="1">
      <alignment horizontal="center"/>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0" fontId="0" fillId="36" borderId="36" xfId="0" applyFont="1" applyFill="1" applyBorder="1" applyAlignment="1" applyProtection="1">
      <alignment horizontal="center" vertical="center" wrapText="1"/>
      <protection/>
    </xf>
    <xf numFmtId="0" fontId="0" fillId="36" borderId="29" xfId="0" applyFont="1" applyFill="1" applyBorder="1" applyAlignment="1" applyProtection="1">
      <alignment horizontal="center" vertical="center" wrapText="1"/>
      <protection/>
    </xf>
    <xf numFmtId="0" fontId="0" fillId="35" borderId="19" xfId="0" applyFont="1" applyFill="1" applyBorder="1" applyAlignment="1" applyProtection="1">
      <alignment horizontal="center"/>
      <protection/>
    </xf>
    <xf numFmtId="0" fontId="0" fillId="35" borderId="20" xfId="0" applyFont="1" applyFill="1" applyBorder="1" applyAlignment="1" applyProtection="1">
      <alignment horizontal="center"/>
      <protection/>
    </xf>
    <xf numFmtId="9" fontId="0" fillId="34" borderId="14" xfId="0" applyNumberFormat="1" applyFont="1" applyFill="1" applyBorder="1" applyAlignment="1" applyProtection="1">
      <alignment/>
      <protection/>
    </xf>
    <xf numFmtId="0" fontId="3" fillId="0" borderId="0" xfId="0" applyFont="1" applyAlignment="1" applyProtection="1">
      <alignment horizontal="center" vertical="center"/>
      <protection/>
    </xf>
    <xf numFmtId="164" fontId="0" fillId="0" borderId="0" xfId="60" applyNumberFormat="1" applyFont="1" applyAlignment="1" applyProtection="1">
      <alignment/>
      <protection/>
    </xf>
    <xf numFmtId="164" fontId="0" fillId="0" borderId="0" xfId="0" applyNumberFormat="1" applyFont="1" applyAlignment="1" applyProtection="1">
      <alignment/>
      <protection/>
    </xf>
    <xf numFmtId="0" fontId="4" fillId="0" borderId="0" xfId="0" applyFont="1" applyBorder="1" applyAlignment="1" applyProtection="1">
      <alignment horizontal="center"/>
      <protection/>
    </xf>
    <xf numFmtId="0" fontId="7" fillId="0" borderId="23" xfId="0"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26" xfId="0" applyFont="1" applyFill="1" applyBorder="1" applyAlignment="1" applyProtection="1">
      <alignment horizontal="center" vertical="center" wrapText="1"/>
      <protection/>
    </xf>
    <xf numFmtId="0" fontId="7" fillId="34" borderId="14" xfId="0" applyFont="1" applyFill="1" applyBorder="1" applyAlignment="1" applyProtection="1">
      <alignment/>
      <protection/>
    </xf>
    <xf numFmtId="0" fontId="6" fillId="0" borderId="0" xfId="0" applyFont="1" applyAlignment="1" applyProtection="1">
      <alignment horizontal="left"/>
      <protection/>
    </xf>
    <xf numFmtId="1" fontId="8" fillId="35" borderId="19" xfId="0" applyNumberFormat="1" applyFont="1" applyFill="1" applyBorder="1" applyAlignment="1" applyProtection="1">
      <alignment/>
      <protection/>
    </xf>
    <xf numFmtId="0" fontId="0" fillId="0" borderId="0" xfId="0" applyFont="1" applyBorder="1" applyAlignment="1">
      <alignment/>
    </xf>
    <xf numFmtId="1" fontId="8" fillId="35" borderId="21" xfId="0" applyNumberFormat="1" applyFont="1" applyFill="1" applyBorder="1" applyAlignment="1" applyProtection="1">
      <alignment/>
      <protection/>
    </xf>
    <xf numFmtId="1" fontId="8" fillId="35" borderId="20" xfId="0" applyNumberFormat="1" applyFont="1" applyFill="1" applyBorder="1" applyAlignment="1" applyProtection="1">
      <alignment/>
      <protection/>
    </xf>
    <xf numFmtId="0" fontId="8" fillId="35" borderId="21" xfId="0" applyFont="1" applyFill="1" applyBorder="1" applyAlignment="1" applyProtection="1">
      <alignment/>
      <protection/>
    </xf>
    <xf numFmtId="0" fontId="0" fillId="34" borderId="18" xfId="0" applyFont="1" applyFill="1" applyBorder="1" applyAlignment="1" applyProtection="1">
      <alignment/>
      <protection/>
    </xf>
    <xf numFmtId="0" fontId="8" fillId="35" borderId="20" xfId="0" applyFont="1" applyFill="1" applyBorder="1" applyAlignment="1" applyProtection="1">
      <alignment/>
      <protection/>
    </xf>
    <xf numFmtId="0" fontId="0" fillId="34" borderId="17" xfId="0" applyFont="1" applyFill="1" applyBorder="1" applyAlignment="1" applyProtection="1">
      <alignment/>
      <protection/>
    </xf>
    <xf numFmtId="0" fontId="3" fillId="0" borderId="37" xfId="0" applyFont="1" applyBorder="1" applyAlignment="1" applyProtection="1">
      <alignment/>
      <protection/>
    </xf>
    <xf numFmtId="1" fontId="0" fillId="0" borderId="19" xfId="0" applyNumberFormat="1" applyFont="1" applyBorder="1" applyAlignment="1" applyProtection="1">
      <alignment/>
      <protection locked="0"/>
    </xf>
    <xf numFmtId="1" fontId="0" fillId="0" borderId="38" xfId="0" applyNumberFormat="1" applyFont="1" applyBorder="1" applyAlignment="1" applyProtection="1">
      <alignment/>
      <protection locked="0"/>
    </xf>
    <xf numFmtId="1" fontId="8" fillId="34" borderId="15" xfId="0" applyNumberFormat="1" applyFont="1" applyFill="1" applyBorder="1" applyAlignment="1" applyProtection="1">
      <alignment/>
      <protection/>
    </xf>
    <xf numFmtId="1" fontId="8" fillId="34" borderId="17" xfId="0" applyNumberFormat="1" applyFont="1" applyFill="1" applyBorder="1" applyAlignment="1" applyProtection="1">
      <alignment/>
      <protection/>
    </xf>
    <xf numFmtId="1" fontId="8" fillId="34" borderId="18" xfId="0" applyNumberFormat="1" applyFont="1" applyFill="1" applyBorder="1" applyAlignment="1" applyProtection="1">
      <alignment/>
      <protection/>
    </xf>
    <xf numFmtId="1" fontId="0" fillId="34" borderId="15" xfId="0" applyNumberFormat="1" applyFont="1" applyFill="1" applyBorder="1" applyAlignment="1" applyProtection="1">
      <alignment/>
      <protection/>
    </xf>
    <xf numFmtId="1" fontId="0" fillId="34" borderId="17" xfId="0" applyNumberFormat="1" applyFont="1" applyFill="1" applyBorder="1" applyAlignment="1" applyProtection="1">
      <alignment/>
      <protection/>
    </xf>
    <xf numFmtId="1" fontId="0" fillId="34" borderId="18" xfId="0" applyNumberFormat="1" applyFont="1" applyFill="1" applyBorder="1" applyAlignment="1" applyProtection="1">
      <alignment/>
      <protection/>
    </xf>
    <xf numFmtId="0" fontId="0" fillId="39" borderId="15" xfId="0" applyFont="1" applyFill="1" applyBorder="1" applyAlignment="1" applyProtection="1">
      <alignment horizontal="center"/>
      <protection/>
    </xf>
    <xf numFmtId="0" fontId="3" fillId="0" borderId="0" xfId="57" applyFont="1" applyProtection="1">
      <alignment/>
      <protection/>
    </xf>
    <xf numFmtId="0" fontId="0" fillId="0" borderId="0" xfId="57" applyFont="1" applyProtection="1">
      <alignment/>
      <protection/>
    </xf>
    <xf numFmtId="0" fontId="0" fillId="0" borderId="0" xfId="57" applyProtection="1">
      <alignment/>
      <protection/>
    </xf>
    <xf numFmtId="0" fontId="3" fillId="0" borderId="25" xfId="57" applyFont="1" applyBorder="1" applyAlignment="1" applyProtection="1">
      <alignment horizontal="center"/>
      <protection/>
    </xf>
    <xf numFmtId="0" fontId="3" fillId="0" borderId="23" xfId="57" applyFont="1" applyBorder="1" applyAlignment="1" applyProtection="1">
      <alignment horizontal="center"/>
      <protection/>
    </xf>
    <xf numFmtId="0" fontId="3" fillId="0" borderId="24" xfId="57" applyFont="1" applyBorder="1" applyAlignment="1" applyProtection="1">
      <alignment horizontal="center"/>
      <protection/>
    </xf>
    <xf numFmtId="0" fontId="8" fillId="0" borderId="26" xfId="57" applyFont="1" applyBorder="1" applyAlignment="1" applyProtection="1">
      <alignment horizontal="center" vertical="center" wrapText="1"/>
      <protection/>
    </xf>
    <xf numFmtId="0" fontId="8" fillId="0" borderId="27" xfId="57" applyFont="1" applyBorder="1" applyAlignment="1" applyProtection="1">
      <alignment horizontal="center" vertical="center" wrapText="1"/>
      <protection/>
    </xf>
    <xf numFmtId="0" fontId="8" fillId="0" borderId="29" xfId="57" applyFont="1" applyBorder="1" applyAlignment="1" applyProtection="1">
      <alignment horizontal="center" vertical="center" wrapText="1"/>
      <protection/>
    </xf>
    <xf numFmtId="0" fontId="8" fillId="0" borderId="36" xfId="57" applyFont="1" applyBorder="1" applyAlignment="1" applyProtection="1">
      <alignment horizontal="center" vertical="center" wrapText="1"/>
      <protection/>
    </xf>
    <xf numFmtId="0" fontId="8" fillId="0" borderId="0" xfId="57" applyFont="1" applyProtection="1">
      <alignment/>
      <protection/>
    </xf>
    <xf numFmtId="0" fontId="3" fillId="40" borderId="39" xfId="57" applyFont="1" applyFill="1" applyBorder="1" applyAlignment="1" applyProtection="1">
      <alignment wrapText="1"/>
      <protection/>
    </xf>
    <xf numFmtId="0" fontId="0" fillId="40" borderId="19" xfId="57" applyFont="1" applyFill="1" applyBorder="1" applyProtection="1">
      <alignment/>
      <protection/>
    </xf>
    <xf numFmtId="0" fontId="0" fillId="40" borderId="20" xfId="57" applyFont="1" applyFill="1" applyBorder="1" applyProtection="1">
      <alignment/>
      <protection/>
    </xf>
    <xf numFmtId="0" fontId="0" fillId="40" borderId="21" xfId="57" applyFont="1" applyFill="1" applyBorder="1" applyProtection="1">
      <alignment/>
      <protection/>
    </xf>
    <xf numFmtId="9" fontId="0" fillId="40" borderId="19" xfId="57" applyNumberFormat="1" applyFont="1" applyFill="1" applyBorder="1" applyProtection="1">
      <alignment/>
      <protection/>
    </xf>
    <xf numFmtId="9" fontId="0" fillId="40" borderId="21" xfId="57" applyNumberFormat="1" applyFont="1" applyFill="1" applyBorder="1" applyProtection="1">
      <alignment/>
      <protection/>
    </xf>
    <xf numFmtId="0" fontId="3" fillId="41" borderId="39" xfId="57" applyFont="1" applyFill="1" applyBorder="1" applyProtection="1">
      <alignment/>
      <protection/>
    </xf>
    <xf numFmtId="0" fontId="0" fillId="41" borderId="19" xfId="57" applyFont="1" applyFill="1" applyBorder="1" applyProtection="1">
      <alignment/>
      <protection/>
    </xf>
    <xf numFmtId="0" fontId="0" fillId="41" borderId="20" xfId="57" applyFont="1" applyFill="1" applyBorder="1" applyProtection="1">
      <alignment/>
      <protection/>
    </xf>
    <xf numFmtId="0" fontId="0" fillId="41" borderId="21" xfId="57" applyFont="1" applyFill="1" applyBorder="1" applyProtection="1">
      <alignment/>
      <protection/>
    </xf>
    <xf numFmtId="9" fontId="0" fillId="41" borderId="19" xfId="57" applyNumberFormat="1" applyFont="1" applyFill="1" applyBorder="1" applyProtection="1">
      <alignment/>
      <protection/>
    </xf>
    <xf numFmtId="9" fontId="0" fillId="41" borderId="21" xfId="57" applyNumberFormat="1" applyFont="1" applyFill="1" applyBorder="1" applyProtection="1">
      <alignment/>
      <protection/>
    </xf>
    <xf numFmtId="0" fontId="3" fillId="40" borderId="39" xfId="57" applyFont="1" applyFill="1" applyBorder="1" applyProtection="1">
      <alignment/>
      <protection/>
    </xf>
    <xf numFmtId="0" fontId="3" fillId="42" borderId="39" xfId="57" applyFont="1" applyFill="1" applyBorder="1" applyProtection="1">
      <alignment/>
      <protection/>
    </xf>
    <xf numFmtId="0" fontId="0" fillId="42" borderId="19" xfId="57" applyFont="1" applyFill="1" applyBorder="1" applyProtection="1">
      <alignment/>
      <protection/>
    </xf>
    <xf numFmtId="0" fontId="0" fillId="42" borderId="20" xfId="57" applyFont="1" applyFill="1" applyBorder="1" applyProtection="1">
      <alignment/>
      <protection/>
    </xf>
    <xf numFmtId="0" fontId="0" fillId="42" borderId="21" xfId="57" applyFont="1" applyFill="1" applyBorder="1" applyProtection="1">
      <alignment/>
      <protection/>
    </xf>
    <xf numFmtId="9" fontId="0" fillId="42" borderId="21" xfId="57" applyNumberFormat="1" applyFont="1" applyFill="1" applyBorder="1" applyProtection="1">
      <alignment/>
      <protection/>
    </xf>
    <xf numFmtId="0" fontId="3" fillId="43" borderId="39" xfId="57" applyFont="1" applyFill="1" applyBorder="1" applyProtection="1">
      <alignment/>
      <protection/>
    </xf>
    <xf numFmtId="0" fontId="0" fillId="43" borderId="19" xfId="57" applyFont="1" applyFill="1" applyBorder="1" applyProtection="1">
      <alignment/>
      <protection/>
    </xf>
    <xf numFmtId="0" fontId="0" fillId="43" borderId="20" xfId="57" applyFont="1" applyFill="1" applyBorder="1" applyProtection="1">
      <alignment/>
      <protection/>
    </xf>
    <xf numFmtId="0" fontId="0" fillId="43" borderId="21" xfId="57" applyFont="1" applyFill="1" applyBorder="1" applyProtection="1">
      <alignment/>
      <protection/>
    </xf>
    <xf numFmtId="9" fontId="0" fillId="43" borderId="39" xfId="57" applyNumberFormat="1" applyFont="1" applyFill="1" applyBorder="1" applyProtection="1">
      <alignment/>
      <protection/>
    </xf>
    <xf numFmtId="9" fontId="0" fillId="43" borderId="21" xfId="57" applyNumberFormat="1" applyFont="1" applyFill="1" applyBorder="1" applyProtection="1">
      <alignment/>
      <protection/>
    </xf>
    <xf numFmtId="0" fontId="3" fillId="42" borderId="30" xfId="57" applyFont="1" applyFill="1" applyBorder="1" applyProtection="1">
      <alignment/>
      <protection/>
    </xf>
    <xf numFmtId="0" fontId="5" fillId="42" borderId="19" xfId="57" applyFont="1" applyFill="1" applyBorder="1" applyProtection="1">
      <alignment/>
      <protection/>
    </xf>
    <xf numFmtId="0" fontId="5" fillId="42" borderId="40" xfId="57" applyFont="1" applyFill="1" applyBorder="1" applyProtection="1">
      <alignment/>
      <protection/>
    </xf>
    <xf numFmtId="0" fontId="5" fillId="42" borderId="41" xfId="57" applyFont="1" applyFill="1" applyBorder="1" applyProtection="1">
      <alignment/>
      <protection/>
    </xf>
    <xf numFmtId="0" fontId="5" fillId="42" borderId="42" xfId="57" applyFont="1" applyFill="1" applyBorder="1" applyProtection="1">
      <alignment/>
      <protection/>
    </xf>
    <xf numFmtId="9" fontId="0" fillId="42" borderId="42" xfId="57" applyNumberFormat="1" applyFont="1" applyFill="1" applyBorder="1" applyProtection="1">
      <alignment/>
      <protection/>
    </xf>
    <xf numFmtId="0" fontId="3" fillId="43" borderId="30" xfId="57" applyFont="1" applyFill="1" applyBorder="1" applyProtection="1">
      <alignment/>
      <protection/>
    </xf>
    <xf numFmtId="0" fontId="0" fillId="42" borderId="26" xfId="57" applyFont="1" applyFill="1" applyBorder="1" applyProtection="1">
      <alignment/>
      <protection/>
    </xf>
    <xf numFmtId="0" fontId="0" fillId="42" borderId="40" xfId="57" applyFont="1" applyFill="1" applyBorder="1" applyProtection="1">
      <alignment/>
      <protection/>
    </xf>
    <xf numFmtId="0" fontId="0" fillId="42" borderId="41" xfId="57" applyFont="1" applyFill="1" applyBorder="1" applyProtection="1">
      <alignment/>
      <protection/>
    </xf>
    <xf numFmtId="0" fontId="0" fillId="42" borderId="42" xfId="57" applyFont="1" applyFill="1" applyBorder="1" applyProtection="1">
      <alignment/>
      <protection/>
    </xf>
    <xf numFmtId="0" fontId="3" fillId="44" borderId="14" xfId="57" applyFont="1" applyFill="1" applyBorder="1" applyAlignment="1" applyProtection="1">
      <alignment wrapText="1"/>
      <protection/>
    </xf>
    <xf numFmtId="0" fontId="0" fillId="44" borderId="15" xfId="57" applyFont="1" applyFill="1" applyBorder="1" applyProtection="1">
      <alignment/>
      <protection/>
    </xf>
    <xf numFmtId="0" fontId="0" fillId="44" borderId="17" xfId="57" applyFont="1" applyFill="1" applyBorder="1" applyProtection="1">
      <alignment/>
      <protection/>
    </xf>
    <xf numFmtId="0" fontId="0" fillId="44" borderId="18" xfId="57" applyFont="1" applyFill="1" applyBorder="1" applyProtection="1">
      <alignment/>
      <protection/>
    </xf>
    <xf numFmtId="9" fontId="0" fillId="44" borderId="14" xfId="57" applyNumberFormat="1" applyFont="1" applyFill="1" applyBorder="1" applyProtection="1">
      <alignment/>
      <protection/>
    </xf>
    <xf numFmtId="0" fontId="46" fillId="0" borderId="0" xfId="57" applyFont="1">
      <alignment/>
      <protection/>
    </xf>
    <xf numFmtId="1" fontId="0" fillId="0" borderId="39" xfId="0" applyNumberFormat="1" applyFont="1" applyBorder="1" applyAlignment="1" applyProtection="1">
      <alignment/>
      <protection locked="0"/>
    </xf>
    <xf numFmtId="0" fontId="0" fillId="40" borderId="19" xfId="0" applyFont="1" applyFill="1" applyBorder="1" applyAlignment="1" applyProtection="1">
      <alignment horizontal="center" wrapText="1"/>
      <protection/>
    </xf>
    <xf numFmtId="0" fontId="0" fillId="41" borderId="19" xfId="0" applyFont="1" applyFill="1" applyBorder="1" applyAlignment="1" applyProtection="1">
      <alignment horizontal="center" wrapText="1"/>
      <protection/>
    </xf>
    <xf numFmtId="0" fontId="0" fillId="42" borderId="19" xfId="0" applyFont="1" applyFill="1" applyBorder="1" applyAlignment="1" applyProtection="1">
      <alignment horizontal="center" wrapText="1"/>
      <protection/>
    </xf>
    <xf numFmtId="0" fontId="0" fillId="43" borderId="19" xfId="0" applyFont="1" applyFill="1" applyBorder="1" applyAlignment="1" applyProtection="1">
      <alignment horizontal="center" wrapText="1"/>
      <protection/>
    </xf>
    <xf numFmtId="0" fontId="0" fillId="42" borderId="40" xfId="0" applyFont="1" applyFill="1" applyBorder="1" applyAlignment="1" applyProtection="1">
      <alignment horizontal="center" wrapText="1"/>
      <protection/>
    </xf>
    <xf numFmtId="0" fontId="0" fillId="44" borderId="15" xfId="0" applyFont="1" applyFill="1" applyBorder="1" applyAlignment="1" applyProtection="1">
      <alignment horizontal="center" wrapText="1"/>
      <protection/>
    </xf>
    <xf numFmtId="0" fontId="0" fillId="40" borderId="20" xfId="0" applyFont="1" applyFill="1" applyBorder="1" applyAlignment="1" applyProtection="1">
      <alignment horizontal="center" wrapText="1"/>
      <protection/>
    </xf>
    <xf numFmtId="0" fontId="0" fillId="41" borderId="20" xfId="0" applyFont="1" applyFill="1" applyBorder="1" applyAlignment="1" applyProtection="1">
      <alignment horizontal="center" wrapText="1"/>
      <protection/>
    </xf>
    <xf numFmtId="0" fontId="0" fillId="42" borderId="20" xfId="0" applyFont="1" applyFill="1" applyBorder="1" applyAlignment="1" applyProtection="1">
      <alignment horizontal="center" wrapText="1"/>
      <protection/>
    </xf>
    <xf numFmtId="0" fontId="0" fillId="43" borderId="20" xfId="0" applyFont="1" applyFill="1" applyBorder="1" applyAlignment="1" applyProtection="1">
      <alignment horizontal="center" wrapText="1"/>
      <protection/>
    </xf>
    <xf numFmtId="0" fontId="0" fillId="42" borderId="41" xfId="0" applyFont="1" applyFill="1" applyBorder="1" applyAlignment="1" applyProtection="1">
      <alignment horizontal="center" wrapText="1"/>
      <protection/>
    </xf>
    <xf numFmtId="0" fontId="0" fillId="44" borderId="17" xfId="0" applyFont="1" applyFill="1" applyBorder="1" applyAlignment="1" applyProtection="1">
      <alignment horizontal="center" wrapText="1"/>
      <protection/>
    </xf>
    <xf numFmtId="0" fontId="0" fillId="0" borderId="10" xfId="0" applyFont="1" applyBorder="1" applyAlignment="1">
      <alignment vertical="top" wrapText="1"/>
    </xf>
    <xf numFmtId="0" fontId="0" fillId="0" borderId="12" xfId="0" applyFont="1" applyBorder="1" applyAlignment="1">
      <alignment vertical="top" wrapText="1"/>
    </xf>
    <xf numFmtId="0" fontId="47" fillId="0" borderId="12" xfId="0" applyFont="1" applyBorder="1" applyAlignment="1">
      <alignment vertical="top" wrapText="1"/>
    </xf>
    <xf numFmtId="9" fontId="0" fillId="37" borderId="19" xfId="0" applyNumberFormat="1" applyFont="1" applyFill="1" applyBorder="1" applyAlignment="1" applyProtection="1">
      <alignment horizontal="right"/>
      <protection/>
    </xf>
    <xf numFmtId="9" fontId="0" fillId="38" borderId="15" xfId="0" applyNumberFormat="1" applyFont="1" applyFill="1" applyBorder="1" applyAlignment="1" applyProtection="1">
      <alignment horizontal="right"/>
      <protection/>
    </xf>
    <xf numFmtId="9" fontId="0" fillId="37" borderId="23" xfId="0" applyNumberFormat="1" applyFont="1" applyFill="1" applyBorder="1" applyAlignment="1" applyProtection="1">
      <alignment horizontal="right"/>
      <protection/>
    </xf>
    <xf numFmtId="9" fontId="0" fillId="37" borderId="15" xfId="0" applyNumberFormat="1" applyFont="1" applyFill="1" applyBorder="1" applyAlignment="1" applyProtection="1">
      <alignment horizontal="right"/>
      <protection/>
    </xf>
    <xf numFmtId="9" fontId="0" fillId="35" borderId="19" xfId="0" applyNumberFormat="1" applyFont="1" applyFill="1" applyBorder="1" applyAlignment="1" applyProtection="1">
      <alignment horizontal="right"/>
      <protection/>
    </xf>
    <xf numFmtId="9" fontId="0" fillId="34" borderId="15" xfId="0" applyNumberFormat="1" applyFont="1" applyFill="1" applyBorder="1" applyAlignment="1" applyProtection="1">
      <alignment horizontal="right"/>
      <protection/>
    </xf>
    <xf numFmtId="9" fontId="0" fillId="40" borderId="19" xfId="57" applyNumberFormat="1" applyFont="1" applyFill="1" applyBorder="1" applyAlignment="1" applyProtection="1">
      <alignment horizontal="right"/>
      <protection/>
    </xf>
    <xf numFmtId="9" fontId="0" fillId="41" borderId="19" xfId="57" applyNumberFormat="1" applyFont="1" applyFill="1" applyBorder="1" applyAlignment="1" applyProtection="1">
      <alignment horizontal="right"/>
      <protection/>
    </xf>
    <xf numFmtId="9" fontId="0" fillId="42" borderId="19" xfId="57" applyNumberFormat="1" applyFont="1" applyFill="1" applyBorder="1" applyAlignment="1" applyProtection="1">
      <alignment horizontal="right"/>
      <protection/>
    </xf>
    <xf numFmtId="9" fontId="0" fillId="43" borderId="19" xfId="57" applyNumberFormat="1" applyFont="1" applyFill="1" applyBorder="1" applyAlignment="1" applyProtection="1">
      <alignment horizontal="right"/>
      <protection/>
    </xf>
    <xf numFmtId="9" fontId="0" fillId="42" borderId="40" xfId="57" applyNumberFormat="1" applyFont="1" applyFill="1" applyBorder="1" applyAlignment="1" applyProtection="1">
      <alignment horizontal="right"/>
      <protection/>
    </xf>
    <xf numFmtId="9" fontId="0" fillId="44" borderId="15" xfId="57" applyNumberFormat="1" applyFont="1" applyFill="1" applyBorder="1" applyAlignment="1" applyProtection="1">
      <alignment horizontal="right"/>
      <protection/>
    </xf>
    <xf numFmtId="9" fontId="8" fillId="35" borderId="19" xfId="0" applyNumberFormat="1" applyFont="1" applyFill="1" applyBorder="1" applyAlignment="1" applyProtection="1">
      <alignment horizontal="right"/>
      <protection/>
    </xf>
    <xf numFmtId="9" fontId="0" fillId="45" borderId="15" xfId="0" applyNumberFormat="1" applyFont="1" applyFill="1" applyBorder="1" applyAlignment="1" applyProtection="1">
      <alignment horizontal="right"/>
      <protection/>
    </xf>
    <xf numFmtId="9" fontId="0" fillId="40" borderId="19" xfId="0" applyNumberFormat="1" applyFont="1" applyFill="1" applyBorder="1" applyAlignment="1" applyProtection="1">
      <alignment horizontal="right"/>
      <protection/>
    </xf>
    <xf numFmtId="9" fontId="8" fillId="34" borderId="15" xfId="0" applyNumberFormat="1" applyFont="1" applyFill="1" applyBorder="1" applyAlignment="1" applyProtection="1">
      <alignment horizontal="right"/>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horizontal="left" wrapText="1"/>
      <protection/>
    </xf>
    <xf numFmtId="0" fontId="0" fillId="0" borderId="28" xfId="0" applyFont="1" applyBorder="1" applyAlignment="1" applyProtection="1">
      <alignment horizontal="center" vertical="center" wrapText="1"/>
      <protection/>
    </xf>
    <xf numFmtId="0" fontId="3" fillId="0" borderId="0" xfId="0" applyFont="1" applyAlignment="1" applyProtection="1">
      <alignment wrapText="1"/>
      <protection/>
    </xf>
    <xf numFmtId="0" fontId="0" fillId="35" borderId="27" xfId="0" applyFont="1" applyFill="1" applyBorder="1" applyAlignment="1" applyProtection="1">
      <alignment horizontal="center" vertical="center" wrapText="1"/>
      <protection/>
    </xf>
    <xf numFmtId="9" fontId="0" fillId="37" borderId="19" xfId="60" applyFont="1" applyFill="1" applyBorder="1" applyAlignment="1" applyProtection="1">
      <alignment horizontal="right"/>
      <protection/>
    </xf>
    <xf numFmtId="9" fontId="0" fillId="37" borderId="19" xfId="60" applyFont="1" applyFill="1" applyBorder="1" applyAlignment="1" applyProtection="1">
      <alignment/>
      <protection/>
    </xf>
    <xf numFmtId="9" fontId="0" fillId="38" borderId="15" xfId="60" applyFont="1" applyFill="1" applyBorder="1" applyAlignment="1" applyProtection="1">
      <alignment/>
      <protection/>
    </xf>
    <xf numFmtId="9" fontId="0" fillId="37" borderId="15" xfId="60" applyFont="1" applyFill="1" applyBorder="1" applyAlignment="1" applyProtection="1">
      <alignment horizontal="right"/>
      <protection/>
    </xf>
    <xf numFmtId="9" fontId="0" fillId="37" borderId="23" xfId="60" applyFont="1" applyFill="1" applyBorder="1" applyAlignment="1" applyProtection="1">
      <alignment horizontal="right"/>
      <protection/>
    </xf>
    <xf numFmtId="0" fontId="3" fillId="0" borderId="0" xfId="0" applyFont="1" applyBorder="1" applyAlignment="1" applyProtection="1">
      <alignment/>
      <protection/>
    </xf>
    <xf numFmtId="1"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protection locked="0"/>
    </xf>
    <xf numFmtId="9"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9" fontId="0" fillId="0" borderId="0" xfId="60" applyFont="1" applyFill="1" applyBorder="1" applyAlignment="1" applyProtection="1">
      <alignment horizontal="right"/>
      <protection/>
    </xf>
    <xf numFmtId="9" fontId="0" fillId="0" borderId="0" xfId="0" applyNumberFormat="1" applyFont="1" applyFill="1" applyBorder="1" applyAlignment="1" applyProtection="1">
      <alignment/>
      <protection/>
    </xf>
    <xf numFmtId="9" fontId="0" fillId="37" borderId="19" xfId="60" applyFont="1" applyFill="1" applyBorder="1" applyAlignment="1" applyProtection="1">
      <alignment/>
      <protection/>
    </xf>
    <xf numFmtId="0" fontId="0" fillId="0" borderId="0" xfId="0" applyFont="1" applyAlignment="1">
      <alignment wrapText="1"/>
    </xf>
    <xf numFmtId="9" fontId="0" fillId="37" borderId="19" xfId="60" applyFont="1" applyFill="1" applyBorder="1" applyAlignment="1" applyProtection="1">
      <alignment horizontal="right"/>
      <protection/>
    </xf>
    <xf numFmtId="9" fontId="0" fillId="38" borderId="15" xfId="60" applyFont="1" applyFill="1" applyBorder="1" applyAlignment="1" applyProtection="1">
      <alignment horizontal="right"/>
      <protection/>
    </xf>
    <xf numFmtId="9" fontId="0" fillId="35" borderId="19" xfId="60" applyFont="1" applyFill="1" applyBorder="1" applyAlignment="1" applyProtection="1">
      <alignment/>
      <protection/>
    </xf>
    <xf numFmtId="9" fontId="0" fillId="34" borderId="15" xfId="60" applyFont="1" applyFill="1" applyBorder="1" applyAlignment="1" applyProtection="1">
      <alignment/>
      <protection/>
    </xf>
    <xf numFmtId="0" fontId="0" fillId="40" borderId="38" xfId="57" applyFont="1" applyFill="1" applyBorder="1" applyProtection="1">
      <alignment/>
      <protection/>
    </xf>
    <xf numFmtId="0" fontId="0" fillId="41" borderId="38" xfId="57" applyFont="1" applyFill="1" applyBorder="1" applyProtection="1">
      <alignment/>
      <protection/>
    </xf>
    <xf numFmtId="0" fontId="0" fillId="42" borderId="38" xfId="57" applyFont="1" applyFill="1" applyBorder="1" applyProtection="1">
      <alignment/>
      <protection/>
    </xf>
    <xf numFmtId="0" fontId="0" fillId="43" borderId="38" xfId="57" applyFont="1" applyFill="1" applyBorder="1" applyProtection="1">
      <alignment/>
      <protection/>
    </xf>
    <xf numFmtId="0" fontId="5" fillId="42" borderId="43" xfId="57" applyFont="1" applyFill="1" applyBorder="1" applyProtection="1">
      <alignment/>
      <protection/>
    </xf>
    <xf numFmtId="0" fontId="0" fillId="42" borderId="43" xfId="57" applyFont="1" applyFill="1" applyBorder="1" applyProtection="1">
      <alignment/>
      <protection/>
    </xf>
    <xf numFmtId="0" fontId="0" fillId="44" borderId="16" xfId="57" applyFont="1" applyFill="1" applyBorder="1" applyProtection="1">
      <alignment/>
      <protection/>
    </xf>
    <xf numFmtId="0" fontId="8" fillId="0" borderId="29"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9" fontId="0" fillId="40" borderId="19" xfId="60" applyFont="1" applyFill="1" applyBorder="1" applyAlignment="1" applyProtection="1">
      <alignment horizontal="right" wrapText="1"/>
      <protection/>
    </xf>
    <xf numFmtId="0" fontId="0" fillId="46" borderId="19" xfId="57" applyFont="1" applyFill="1" applyBorder="1" applyProtection="1">
      <alignment/>
      <protection/>
    </xf>
    <xf numFmtId="9" fontId="0" fillId="43" borderId="19" xfId="60" applyFont="1" applyFill="1" applyBorder="1" applyAlignment="1" applyProtection="1">
      <alignment horizontal="right" wrapText="1"/>
      <protection/>
    </xf>
    <xf numFmtId="9" fontId="0" fillId="44" borderId="15" xfId="60" applyFont="1" applyFill="1" applyBorder="1" applyAlignment="1" applyProtection="1">
      <alignment horizontal="right" wrapText="1"/>
      <protection/>
    </xf>
    <xf numFmtId="1" fontId="8" fillId="35" borderId="38" xfId="0" applyNumberFormat="1" applyFont="1" applyFill="1" applyBorder="1" applyAlignment="1" applyProtection="1">
      <alignment/>
      <protection/>
    </xf>
    <xf numFmtId="1" fontId="8" fillId="34" borderId="16" xfId="0" applyNumberFormat="1" applyFont="1" applyFill="1" applyBorder="1" applyAlignment="1" applyProtection="1">
      <alignment/>
      <protection/>
    </xf>
    <xf numFmtId="0" fontId="8" fillId="35" borderId="38" xfId="0" applyFont="1" applyFill="1" applyBorder="1" applyAlignment="1" applyProtection="1">
      <alignment/>
      <protection/>
    </xf>
    <xf numFmtId="1" fontId="0" fillId="34" borderId="16" xfId="0" applyNumberFormat="1" applyFont="1" applyFill="1" applyBorder="1" applyAlignment="1" applyProtection="1">
      <alignment/>
      <protection/>
    </xf>
    <xf numFmtId="9" fontId="8" fillId="34" borderId="15" xfId="60" applyFont="1" applyFill="1" applyBorder="1" applyAlignment="1" applyProtection="1">
      <alignment horizontal="right"/>
      <protection/>
    </xf>
    <xf numFmtId="0" fontId="8" fillId="0" borderId="27"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9" fontId="0" fillId="34" borderId="15" xfId="60" applyFont="1" applyFill="1" applyBorder="1" applyAlignment="1" applyProtection="1">
      <alignment horizontal="right"/>
      <protection/>
    </xf>
    <xf numFmtId="9" fontId="8" fillId="35" borderId="19" xfId="60" applyFont="1" applyFill="1" applyBorder="1" applyAlignment="1" applyProtection="1">
      <alignment/>
      <protection/>
    </xf>
    <xf numFmtId="0" fontId="0" fillId="0" borderId="45" xfId="0" applyFont="1" applyBorder="1" applyAlignment="1" applyProtection="1">
      <alignment/>
      <protection locked="0"/>
    </xf>
    <xf numFmtId="0" fontId="4" fillId="0" borderId="46" xfId="0" applyFont="1" applyBorder="1" applyAlignment="1" applyProtection="1">
      <alignment/>
      <protection locked="0"/>
    </xf>
    <xf numFmtId="0" fontId="4" fillId="0" borderId="11" xfId="0" applyFont="1" applyBorder="1" applyAlignment="1" applyProtection="1">
      <alignment/>
      <protection locked="0"/>
    </xf>
    <xf numFmtId="1" fontId="0" fillId="0" borderId="23" xfId="0" applyNumberFormat="1" applyFont="1" applyBorder="1" applyAlignment="1" applyProtection="1">
      <alignment/>
      <protection locked="0"/>
    </xf>
    <xf numFmtId="1" fontId="0" fillId="0" borderId="47" xfId="0" applyNumberFormat="1" applyFont="1" applyBorder="1" applyAlignment="1" applyProtection="1">
      <alignment/>
      <protection locked="0"/>
    </xf>
    <xf numFmtId="1" fontId="0" fillId="0" borderId="24" xfId="0" applyNumberFormat="1" applyFont="1" applyBorder="1" applyAlignment="1" applyProtection="1">
      <alignment/>
      <protection locked="0"/>
    </xf>
    <xf numFmtId="1" fontId="0" fillId="0" borderId="25" xfId="0" applyNumberFormat="1" applyFont="1" applyBorder="1" applyAlignment="1" applyProtection="1">
      <alignment/>
      <protection locked="0"/>
    </xf>
    <xf numFmtId="1" fontId="0" fillId="0" borderId="15" xfId="0" applyNumberFormat="1" applyFont="1" applyBorder="1" applyAlignment="1" applyProtection="1">
      <alignment/>
      <protection locked="0"/>
    </xf>
    <xf numFmtId="1" fontId="0" fillId="0" borderId="16" xfId="0" applyNumberFormat="1" applyFont="1" applyBorder="1" applyAlignment="1" applyProtection="1">
      <alignment/>
      <protection locked="0"/>
    </xf>
    <xf numFmtId="1" fontId="0" fillId="0" borderId="17" xfId="0" applyNumberFormat="1" applyFont="1" applyBorder="1" applyAlignment="1" applyProtection="1">
      <alignment/>
      <protection locked="0"/>
    </xf>
    <xf numFmtId="1" fontId="0" fillId="0" borderId="18" xfId="0" applyNumberFormat="1" applyFont="1" applyBorder="1" applyAlignment="1" applyProtection="1">
      <alignment/>
      <protection locked="0"/>
    </xf>
    <xf numFmtId="1" fontId="0" fillId="0" borderId="20" xfId="0" applyNumberFormat="1" applyFont="1" applyBorder="1" applyAlignment="1" applyProtection="1">
      <alignment/>
      <protection locked="0"/>
    </xf>
    <xf numFmtId="1" fontId="0" fillId="0" borderId="21" xfId="0" applyNumberFormat="1" applyFont="1" applyBorder="1" applyAlignment="1" applyProtection="1">
      <alignment/>
      <protection locked="0"/>
    </xf>
    <xf numFmtId="1" fontId="48" fillId="0" borderId="19" xfId="0" applyNumberFormat="1" applyFont="1" applyBorder="1" applyAlignment="1" applyProtection="1">
      <alignment/>
      <protection locked="0"/>
    </xf>
    <xf numFmtId="0" fontId="0" fillId="40" borderId="19" xfId="0" applyFont="1" applyFill="1" applyBorder="1" applyAlignment="1" applyProtection="1">
      <alignment/>
      <protection/>
    </xf>
    <xf numFmtId="0" fontId="0" fillId="40" borderId="20" xfId="0" applyFont="1" applyFill="1" applyBorder="1" applyAlignment="1" applyProtection="1">
      <alignment/>
      <protection/>
    </xf>
    <xf numFmtId="1" fontId="0" fillId="40" borderId="19" xfId="0" applyNumberFormat="1" applyFont="1" applyFill="1" applyBorder="1" applyAlignment="1" applyProtection="1">
      <alignment/>
      <protection/>
    </xf>
    <xf numFmtId="1" fontId="8" fillId="47" borderId="19" xfId="0" applyNumberFormat="1" applyFont="1" applyFill="1" applyBorder="1" applyAlignment="1" applyProtection="1">
      <alignment/>
      <protection/>
    </xf>
    <xf numFmtId="1" fontId="0" fillId="39" borderId="15" xfId="0" applyNumberFormat="1" applyFont="1" applyFill="1" applyBorder="1" applyAlignment="1" applyProtection="1">
      <alignment/>
      <protection/>
    </xf>
    <xf numFmtId="1" fontId="3" fillId="0" borderId="0" xfId="0" applyNumberFormat="1" applyFont="1" applyFill="1" applyBorder="1" applyAlignment="1" applyProtection="1">
      <alignment/>
      <protection locked="0"/>
    </xf>
    <xf numFmtId="1" fontId="0" fillId="0" borderId="0" xfId="0" applyNumberFormat="1" applyFont="1" applyBorder="1" applyAlignment="1" applyProtection="1">
      <alignment/>
      <protection locked="0"/>
    </xf>
    <xf numFmtId="9" fontId="0" fillId="37" borderId="0" xfId="0" applyNumberFormat="1" applyFont="1" applyFill="1" applyBorder="1" applyAlignment="1" applyProtection="1">
      <alignment horizontal="right"/>
      <protection/>
    </xf>
    <xf numFmtId="0" fontId="0" fillId="37" borderId="0" xfId="0" applyFont="1" applyFill="1" applyBorder="1" applyAlignment="1" applyProtection="1">
      <alignment horizontal="center"/>
      <protection/>
    </xf>
    <xf numFmtId="9" fontId="0" fillId="37" borderId="0" xfId="60" applyFont="1" applyFill="1" applyBorder="1" applyAlignment="1" applyProtection="1">
      <alignment horizontal="right"/>
      <protection/>
    </xf>
    <xf numFmtId="9" fontId="0" fillId="36" borderId="0" xfId="0" applyNumberFormat="1" applyFont="1" applyFill="1" applyBorder="1" applyAlignment="1" applyProtection="1">
      <alignment/>
      <protection/>
    </xf>
    <xf numFmtId="0" fontId="0" fillId="36" borderId="0" xfId="0" applyFont="1" applyFill="1" applyBorder="1" applyAlignment="1" applyProtection="1">
      <alignment horizontal="center"/>
      <protection/>
    </xf>
    <xf numFmtId="1" fontId="0" fillId="43" borderId="19" xfId="57" applyNumberFormat="1" applyFont="1" applyFill="1" applyBorder="1" applyProtection="1">
      <alignment/>
      <protection/>
    </xf>
    <xf numFmtId="1" fontId="0" fillId="43" borderId="38" xfId="57" applyNumberFormat="1" applyFont="1" applyFill="1" applyBorder="1" applyProtection="1">
      <alignment/>
      <protection/>
    </xf>
    <xf numFmtId="0" fontId="10" fillId="0" borderId="48" xfId="0" applyFont="1" applyBorder="1" applyAlignment="1">
      <alignment horizontal="center" vertical="center" wrapText="1"/>
    </xf>
    <xf numFmtId="1" fontId="0" fillId="0" borderId="49" xfId="0" applyNumberFormat="1" applyFont="1" applyBorder="1" applyAlignment="1" applyProtection="1">
      <alignment/>
      <protection locked="0"/>
    </xf>
    <xf numFmtId="1" fontId="0" fillId="0" borderId="50" xfId="0" applyNumberFormat="1" applyFont="1" applyBorder="1" applyAlignment="1" applyProtection="1">
      <alignment/>
      <protection locked="0"/>
    </xf>
    <xf numFmtId="1" fontId="0" fillId="0" borderId="51" xfId="0" applyNumberFormat="1" applyFont="1" applyBorder="1" applyAlignment="1" applyProtection="1">
      <alignment/>
      <protection locked="0"/>
    </xf>
    <xf numFmtId="1" fontId="0" fillId="0" borderId="52" xfId="0" applyNumberFormat="1" applyFont="1" applyBorder="1" applyAlignment="1" applyProtection="1">
      <alignment/>
      <protection locked="0"/>
    </xf>
    <xf numFmtId="9" fontId="0" fillId="37" borderId="49" xfId="0" applyNumberFormat="1" applyFont="1" applyFill="1" applyBorder="1" applyAlignment="1" applyProtection="1">
      <alignment horizontal="right"/>
      <protection/>
    </xf>
    <xf numFmtId="0" fontId="0" fillId="37" borderId="49" xfId="0" applyFont="1" applyFill="1" applyBorder="1" applyAlignment="1" applyProtection="1">
      <alignment horizontal="center"/>
      <protection/>
    </xf>
    <xf numFmtId="9" fontId="0" fillId="37" borderId="49" xfId="60" applyFont="1" applyFill="1" applyBorder="1" applyAlignment="1" applyProtection="1">
      <alignment horizontal="right"/>
      <protection/>
    </xf>
    <xf numFmtId="0" fontId="0" fillId="37" borderId="51" xfId="0" applyFont="1" applyFill="1" applyBorder="1" applyAlignment="1" applyProtection="1">
      <alignment horizontal="center"/>
      <protection/>
    </xf>
    <xf numFmtId="9" fontId="0" fillId="36" borderId="53" xfId="0" applyNumberFormat="1" applyFont="1" applyFill="1" applyBorder="1" applyAlignment="1" applyProtection="1">
      <alignment/>
      <protection/>
    </xf>
    <xf numFmtId="0" fontId="0" fillId="36" borderId="51" xfId="0" applyFont="1" applyFill="1" applyBorder="1" applyAlignment="1" applyProtection="1">
      <alignment horizontal="center"/>
      <protection/>
    </xf>
    <xf numFmtId="0" fontId="3" fillId="0" borderId="39" xfId="0" applyFont="1" applyBorder="1" applyAlignment="1" applyProtection="1">
      <alignment/>
      <protection/>
    </xf>
    <xf numFmtId="0" fontId="4" fillId="0" borderId="45"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3" fillId="0" borderId="54"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0" xfId="0" applyFont="1" applyAlignment="1" applyProtection="1">
      <alignment horizontal="left" wrapText="1"/>
      <protection/>
    </xf>
    <xf numFmtId="0" fontId="3" fillId="0" borderId="58" xfId="0" applyFont="1" applyBorder="1" applyAlignment="1" applyProtection="1">
      <alignment horizontal="left" wrapText="1"/>
      <protection/>
    </xf>
    <xf numFmtId="0" fontId="3" fillId="0" borderId="59"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0"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3" fillId="0" borderId="62"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0" fillId="0" borderId="62" xfId="0" applyFont="1" applyBorder="1" applyAlignment="1" applyProtection="1">
      <alignment horizontal="left" vertical="top"/>
      <protection locked="0"/>
    </xf>
    <xf numFmtId="0" fontId="0" fillId="0" borderId="65" xfId="0" applyFont="1" applyBorder="1" applyAlignment="1" applyProtection="1">
      <alignment horizontal="left" vertical="top"/>
      <protection locked="0"/>
    </xf>
    <xf numFmtId="0" fontId="0" fillId="0" borderId="66" xfId="0" applyFont="1" applyBorder="1" applyAlignment="1" applyProtection="1">
      <alignment horizontal="left" vertical="top"/>
      <protection locked="0"/>
    </xf>
    <xf numFmtId="0" fontId="0" fillId="0" borderId="6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58" xfId="0" applyFont="1" applyBorder="1" applyAlignment="1" applyProtection="1">
      <alignment horizontal="left" vertical="top"/>
      <protection locked="0"/>
    </xf>
    <xf numFmtId="0" fontId="0" fillId="0" borderId="64" xfId="0" applyFont="1" applyBorder="1" applyAlignment="1" applyProtection="1">
      <alignment horizontal="left" vertical="top"/>
      <protection locked="0"/>
    </xf>
    <xf numFmtId="0" fontId="0" fillId="0" borderId="67" xfId="0" applyFont="1" applyBorder="1" applyAlignment="1" applyProtection="1">
      <alignment horizontal="left" vertical="top"/>
      <protection locked="0"/>
    </xf>
    <xf numFmtId="0" fontId="0" fillId="0" borderId="68" xfId="0" applyFont="1" applyBorder="1" applyAlignment="1" applyProtection="1">
      <alignment horizontal="left" vertical="top"/>
      <protection locked="0"/>
    </xf>
    <xf numFmtId="0" fontId="3" fillId="0" borderId="67" xfId="0" applyFont="1" applyBorder="1" applyAlignment="1" applyProtection="1">
      <alignment horizontal="left" wrapText="1"/>
      <protection/>
    </xf>
    <xf numFmtId="0" fontId="3" fillId="0" borderId="6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56" xfId="57" applyFont="1" applyBorder="1" applyAlignment="1" applyProtection="1">
      <alignment horizontal="center" vertical="center"/>
      <protection/>
    </xf>
    <xf numFmtId="0" fontId="3" fillId="0" borderId="57" xfId="57" applyFont="1" applyBorder="1" applyAlignment="1" applyProtection="1">
      <alignment horizontal="center" vertical="center"/>
      <protection/>
    </xf>
    <xf numFmtId="0" fontId="3" fillId="0" borderId="78" xfId="57" applyFont="1" applyBorder="1" applyAlignment="1" applyProtection="1">
      <alignment horizontal="center" vertical="center"/>
      <protection/>
    </xf>
    <xf numFmtId="0" fontId="3" fillId="0" borderId="61" xfId="57" applyFont="1" applyBorder="1" applyAlignment="1" applyProtection="1">
      <alignment horizontal="center" vertical="center"/>
      <protection/>
    </xf>
    <xf numFmtId="0" fontId="3" fillId="0" borderId="62" xfId="57" applyFont="1" applyBorder="1" applyAlignment="1" applyProtection="1">
      <alignment horizontal="center" vertical="center"/>
      <protection/>
    </xf>
    <xf numFmtId="0" fontId="3" fillId="0" borderId="63" xfId="57" applyFont="1" applyBorder="1" applyAlignment="1" applyProtection="1">
      <alignment horizontal="center" vertical="center"/>
      <protection/>
    </xf>
    <xf numFmtId="0" fontId="3" fillId="0" borderId="64" xfId="57" applyFont="1" applyBorder="1" applyAlignment="1" applyProtection="1">
      <alignment horizontal="center" vertical="center"/>
      <protection/>
    </xf>
    <xf numFmtId="0" fontId="0" fillId="0" borderId="62" xfId="57" applyFont="1" applyBorder="1" applyAlignment="1" applyProtection="1">
      <alignment horizontal="left" vertical="top"/>
      <protection locked="0"/>
    </xf>
    <xf numFmtId="0" fontId="0" fillId="0" borderId="65" xfId="57" applyFont="1" applyBorder="1" applyAlignment="1" applyProtection="1">
      <alignment horizontal="left" vertical="top"/>
      <protection locked="0"/>
    </xf>
    <xf numFmtId="0" fontId="0" fillId="0" borderId="66" xfId="57" applyFont="1" applyBorder="1" applyAlignment="1" applyProtection="1">
      <alignment horizontal="left" vertical="top"/>
      <protection locked="0"/>
    </xf>
    <xf numFmtId="0" fontId="0" fillId="0" borderId="63" xfId="57" applyFont="1" applyBorder="1" applyAlignment="1" applyProtection="1">
      <alignment horizontal="left" vertical="top"/>
      <protection locked="0"/>
    </xf>
    <xf numFmtId="0" fontId="0" fillId="0" borderId="0" xfId="57" applyFont="1" applyBorder="1" applyAlignment="1" applyProtection="1">
      <alignment horizontal="left" vertical="top"/>
      <protection locked="0"/>
    </xf>
    <xf numFmtId="0" fontId="0" fillId="0" borderId="58" xfId="57" applyFont="1" applyBorder="1" applyAlignment="1" applyProtection="1">
      <alignment horizontal="left" vertical="top"/>
      <protection locked="0"/>
    </xf>
    <xf numFmtId="0" fontId="0" fillId="0" borderId="64" xfId="57" applyFont="1" applyBorder="1" applyAlignment="1" applyProtection="1">
      <alignment horizontal="left" vertical="top"/>
      <protection locked="0"/>
    </xf>
    <xf numFmtId="0" fontId="0" fillId="0" borderId="67" xfId="57" applyFont="1" applyBorder="1" applyAlignment="1" applyProtection="1">
      <alignment horizontal="left" vertical="top"/>
      <protection locked="0"/>
    </xf>
    <xf numFmtId="0" fontId="0" fillId="0" borderId="68" xfId="57" applyFont="1" applyBorder="1" applyAlignment="1" applyProtection="1">
      <alignment horizontal="left" vertical="top"/>
      <protection locked="0"/>
    </xf>
    <xf numFmtId="0" fontId="3" fillId="0" borderId="0" xfId="57" applyFont="1" applyAlignment="1" applyProtection="1">
      <alignment horizontal="center" vertical="center"/>
      <protection/>
    </xf>
    <xf numFmtId="0" fontId="3" fillId="0" borderId="54" xfId="57" applyFont="1" applyBorder="1" applyAlignment="1" applyProtection="1">
      <alignment horizontal="center" vertical="center"/>
      <protection/>
    </xf>
    <xf numFmtId="0" fontId="3" fillId="0" borderId="55" xfId="57" applyFont="1" applyBorder="1" applyAlignment="1" applyProtection="1">
      <alignment horizontal="center" vertical="center"/>
      <protection/>
    </xf>
    <xf numFmtId="0" fontId="3" fillId="0" borderId="71" xfId="57" applyFont="1" applyBorder="1" applyAlignment="1" applyProtection="1">
      <alignment horizontal="center" vertical="center"/>
      <protection/>
    </xf>
    <xf numFmtId="0" fontId="3" fillId="0" borderId="72" xfId="57" applyFont="1" applyBorder="1" applyAlignment="1" applyProtection="1">
      <alignment horizontal="center" vertical="center"/>
      <protection/>
    </xf>
    <xf numFmtId="0" fontId="3" fillId="0" borderId="60" xfId="57" applyFont="1" applyBorder="1" applyAlignment="1" applyProtection="1">
      <alignment horizontal="center" vertical="center"/>
      <protection/>
    </xf>
    <xf numFmtId="0" fontId="7" fillId="0" borderId="56"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71" xfId="0" applyFont="1" applyBorder="1" applyAlignment="1" applyProtection="1">
      <alignment horizontal="center" vertical="center"/>
      <protection/>
    </xf>
    <xf numFmtId="0" fontId="7" fillId="0" borderId="72" xfId="0" applyFont="1" applyBorder="1" applyAlignment="1" applyProtection="1">
      <alignment horizontal="center" vertical="center"/>
      <protection/>
    </xf>
    <xf numFmtId="0" fontId="7" fillId="0" borderId="78"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0" fillId="0" borderId="45" xfId="0" applyNumberFormat="1" applyFont="1" applyBorder="1" applyAlignment="1" applyProtection="1">
      <alignment horizontal="center"/>
      <protection locked="0"/>
    </xf>
    <xf numFmtId="0" fontId="0" fillId="0" borderId="46" xfId="0" applyNumberFormat="1" applyFont="1" applyBorder="1" applyAlignment="1" applyProtection="1">
      <alignment horizontal="center"/>
      <protection locked="0"/>
    </xf>
    <xf numFmtId="0" fontId="0" fillId="0" borderId="11" xfId="0" applyNumberFormat="1" applyFont="1" applyBorder="1" applyAlignment="1" applyProtection="1">
      <alignment horizontal="center"/>
      <protection locked="0"/>
    </xf>
    <xf numFmtId="0" fontId="7" fillId="0" borderId="79"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7" fillId="0" borderId="60" xfId="0" applyFont="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zoomScale="115" zoomScaleNormal="115" zoomScalePageLayoutView="0" workbookViewId="0" topLeftCell="A1">
      <selection activeCell="B17" sqref="B17"/>
    </sheetView>
  </sheetViews>
  <sheetFormatPr defaultColWidth="9.140625" defaultRowHeight="12.75"/>
  <cols>
    <col min="1" max="1" width="18.42187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9.57421875" style="33" customWidth="1"/>
    <col min="12" max="12" width="9.140625" style="33" customWidth="1"/>
    <col min="13" max="15" width="11.851562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1" ht="15">
      <c r="A1" s="31" t="s">
        <v>93</v>
      </c>
      <c r="B1" s="32"/>
      <c r="C1" s="32"/>
      <c r="D1" s="32"/>
      <c r="E1" s="32"/>
      <c r="F1" s="32"/>
      <c r="G1" s="32"/>
      <c r="H1" s="32"/>
      <c r="I1" s="32"/>
      <c r="J1" s="32"/>
      <c r="K1" s="32"/>
      <c r="L1" s="32"/>
      <c r="M1" s="32"/>
      <c r="N1" s="32"/>
      <c r="O1" s="32"/>
      <c r="P1" s="32"/>
      <c r="Q1" s="32"/>
      <c r="R1" s="32"/>
      <c r="S1" s="32"/>
      <c r="T1" s="32"/>
      <c r="U1" s="32"/>
    </row>
    <row r="2" spans="1:21" ht="15">
      <c r="A2" s="31" t="s">
        <v>98</v>
      </c>
      <c r="B2" s="32"/>
      <c r="C2" s="32"/>
      <c r="D2" s="32"/>
      <c r="E2" s="32"/>
      <c r="F2" s="32"/>
      <c r="G2" s="32"/>
      <c r="H2" s="32"/>
      <c r="I2" s="32"/>
      <c r="J2" s="32"/>
      <c r="K2" s="32"/>
      <c r="L2" s="32"/>
      <c r="M2" s="32"/>
      <c r="N2" s="32"/>
      <c r="O2" s="32"/>
      <c r="P2" s="32"/>
      <c r="Q2" s="32"/>
      <c r="R2" s="32"/>
      <c r="S2" s="32"/>
      <c r="T2" s="32"/>
      <c r="U2" s="32"/>
    </row>
    <row r="3" spans="1:21" ht="25.5" customHeight="1" thickBot="1">
      <c r="A3" s="31" t="s">
        <v>153</v>
      </c>
      <c r="B3" s="32"/>
      <c r="C3" s="32"/>
      <c r="D3" s="32"/>
      <c r="E3" s="32"/>
      <c r="F3" s="32"/>
      <c r="G3" s="32"/>
      <c r="H3" s="32"/>
      <c r="I3" s="32"/>
      <c r="J3" s="32"/>
      <c r="K3" s="32"/>
      <c r="L3" s="32"/>
      <c r="M3" s="32"/>
      <c r="N3" s="32"/>
      <c r="O3" s="32"/>
      <c r="P3" s="32"/>
      <c r="Q3" s="32"/>
      <c r="R3" s="32"/>
      <c r="S3" s="32"/>
      <c r="T3" s="32"/>
      <c r="U3" s="32"/>
    </row>
    <row r="4" spans="1:21" ht="45.75" customHeight="1" thickBot="1">
      <c r="A4" s="292" t="s">
        <v>111</v>
      </c>
      <c r="B4" s="293"/>
      <c r="C4" s="285"/>
      <c r="D4" s="286"/>
      <c r="E4" s="286"/>
      <c r="F4" s="286"/>
      <c r="G4" s="286"/>
      <c r="H4" s="287"/>
      <c r="I4" s="32"/>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71</v>
      </c>
      <c r="B6" s="32"/>
      <c r="C6" s="32"/>
      <c r="D6" s="32"/>
      <c r="E6" s="32"/>
      <c r="F6" s="32"/>
      <c r="G6" s="32"/>
      <c r="H6" s="32"/>
      <c r="I6" s="32"/>
      <c r="J6" s="32"/>
      <c r="K6" s="32"/>
      <c r="L6" s="32"/>
      <c r="M6" s="32"/>
      <c r="N6" s="32"/>
      <c r="O6" s="32"/>
      <c r="P6" s="32"/>
      <c r="Q6" s="32"/>
      <c r="R6" s="32"/>
      <c r="S6" s="32"/>
      <c r="T6" s="32"/>
      <c r="U6" s="32"/>
    </row>
    <row r="7" spans="1:21" ht="21.75" customHeight="1" thickTop="1">
      <c r="A7" s="288" t="s">
        <v>24</v>
      </c>
      <c r="B7" s="290" t="s">
        <v>25</v>
      </c>
      <c r="C7" s="290" t="s">
        <v>26</v>
      </c>
      <c r="D7" s="290" t="s">
        <v>27</v>
      </c>
      <c r="E7" s="290" t="s">
        <v>28</v>
      </c>
      <c r="F7" s="290" t="s">
        <v>29</v>
      </c>
      <c r="G7" s="290" t="s">
        <v>30</v>
      </c>
      <c r="H7" s="290" t="s">
        <v>31</v>
      </c>
      <c r="I7" s="35" t="s">
        <v>32</v>
      </c>
      <c r="J7" s="36" t="s">
        <v>33</v>
      </c>
      <c r="K7" s="36" t="s">
        <v>34</v>
      </c>
      <c r="L7" s="36" t="s">
        <v>35</v>
      </c>
      <c r="M7" s="36" t="s">
        <v>36</v>
      </c>
      <c r="N7" s="36" t="s">
        <v>37</v>
      </c>
      <c r="O7" s="36" t="s">
        <v>38</v>
      </c>
      <c r="P7" s="36" t="s">
        <v>39</v>
      </c>
      <c r="Q7" s="36" t="s">
        <v>40</v>
      </c>
      <c r="R7" s="37" t="s">
        <v>41</v>
      </c>
      <c r="S7" s="38" t="s">
        <v>101</v>
      </c>
      <c r="T7" s="37" t="s">
        <v>114</v>
      </c>
      <c r="U7" s="32"/>
    </row>
    <row r="8" spans="1:21" s="40" customFormat="1" ht="28.5" customHeight="1" thickBot="1">
      <c r="A8" s="289"/>
      <c r="B8" s="291"/>
      <c r="C8" s="291"/>
      <c r="D8" s="291"/>
      <c r="E8" s="291"/>
      <c r="F8" s="291"/>
      <c r="G8" s="291"/>
      <c r="H8" s="291"/>
      <c r="I8" s="294" t="s">
        <v>20</v>
      </c>
      <c r="J8" s="295"/>
      <c r="K8" s="295"/>
      <c r="L8" s="295"/>
      <c r="M8" s="295"/>
      <c r="N8" s="295"/>
      <c r="O8" s="295"/>
      <c r="P8" s="295"/>
      <c r="Q8" s="295"/>
      <c r="R8" s="296"/>
      <c r="S8" s="297" t="s">
        <v>14</v>
      </c>
      <c r="T8" s="298"/>
      <c r="U8" s="39"/>
    </row>
    <row r="9" spans="1:21" s="49" customFormat="1" ht="81" customHeight="1">
      <c r="A9" s="41" t="s">
        <v>9</v>
      </c>
      <c r="B9" s="42" t="s">
        <v>3</v>
      </c>
      <c r="C9" s="42" t="s">
        <v>4</v>
      </c>
      <c r="D9" s="42" t="s">
        <v>5</v>
      </c>
      <c r="E9" s="42" t="s">
        <v>6</v>
      </c>
      <c r="F9" s="42" t="s">
        <v>7</v>
      </c>
      <c r="G9" s="200" t="s">
        <v>105</v>
      </c>
      <c r="H9" s="43" t="s">
        <v>8</v>
      </c>
      <c r="I9" s="273" t="s">
        <v>132</v>
      </c>
      <c r="J9" s="42" t="s">
        <v>11</v>
      </c>
      <c r="K9" s="42" t="s">
        <v>0</v>
      </c>
      <c r="L9" s="44" t="s">
        <v>1</v>
      </c>
      <c r="M9" s="44" t="s">
        <v>12</v>
      </c>
      <c r="N9" s="202" t="s">
        <v>107</v>
      </c>
      <c r="O9" s="202" t="s">
        <v>108</v>
      </c>
      <c r="P9" s="44" t="s">
        <v>12</v>
      </c>
      <c r="Q9" s="44" t="s">
        <v>2</v>
      </c>
      <c r="R9" s="45" t="s">
        <v>12</v>
      </c>
      <c r="S9" s="46" t="s">
        <v>13</v>
      </c>
      <c r="T9" s="47" t="s">
        <v>12</v>
      </c>
      <c r="U9" s="48"/>
    </row>
    <row r="10" spans="1:21" ht="30" customHeight="1">
      <c r="A10" s="54" t="s">
        <v>95</v>
      </c>
      <c r="B10" s="102"/>
      <c r="C10" s="102"/>
      <c r="D10" s="102"/>
      <c r="E10" s="102"/>
      <c r="F10" s="102"/>
      <c r="G10" s="103"/>
      <c r="H10" s="103"/>
      <c r="I10" s="163"/>
      <c r="J10" s="102"/>
      <c r="K10" s="102"/>
      <c r="L10" s="179" t="str">
        <f>IF(C10=0,"-",(E10+F10)/C10)</f>
        <v>-</v>
      </c>
      <c r="M10" s="50" t="e">
        <f>IF(L10&gt;=0,VLOOKUP(L10,RET_T2,2),"-")</f>
        <v>#N/A</v>
      </c>
      <c r="N10" s="204" t="str">
        <f>IF(OR(C10=0),"-",(G10/E10))</f>
        <v>-</v>
      </c>
      <c r="O10" s="179" t="str">
        <f>IF(OR(E10=0),"-",(H10/E10))</f>
        <v>-</v>
      </c>
      <c r="P10" s="50" t="e">
        <f>IF(O10&gt;=0,VLOOKUP(O10,ACH_T4,2),"-")</f>
        <v>#N/A</v>
      </c>
      <c r="Q10" s="179" t="str">
        <f>IF(AND(C10-E10=0,H10=0),"-",(I10+J10)/(H10))</f>
        <v>-</v>
      </c>
      <c r="R10" s="51" t="e">
        <f>IF(Q10&gt;=0,VLOOKUP(Q10,PROG_T5,2),"-")</f>
        <v>#N/A</v>
      </c>
      <c r="S10" s="52">
        <f>IF(C10=0,0,(D10/(C10-(E10+F10))))</f>
        <v>0</v>
      </c>
      <c r="T10" s="53" t="str">
        <f>IF(S10&gt;0,VLOOKUP(S10,PROG_T5,2),"-")</f>
        <v>-</v>
      </c>
      <c r="U10" s="32"/>
    </row>
    <row r="11" spans="1:21" ht="30" customHeight="1">
      <c r="A11" s="54" t="s">
        <v>104</v>
      </c>
      <c r="B11" s="102"/>
      <c r="C11" s="102"/>
      <c r="D11" s="102"/>
      <c r="E11" s="102"/>
      <c r="F11" s="102"/>
      <c r="G11" s="103"/>
      <c r="H11" s="103"/>
      <c r="I11" s="163"/>
      <c r="J11" s="102"/>
      <c r="K11" s="102"/>
      <c r="L11" s="179" t="str">
        <f>IF(C11=0,"-",(E11+F11)/C11)</f>
        <v>-</v>
      </c>
      <c r="M11" s="50" t="e">
        <f>IF(L11&gt;=0,VLOOKUP(L11,RET_T2,2),"-")</f>
        <v>#N/A</v>
      </c>
      <c r="N11" s="204" t="str">
        <f>IF(OR(C11=0),"-",(G11/E11))</f>
        <v>-</v>
      </c>
      <c r="O11" s="179" t="str">
        <f>IF(OR(E11=0),"-",(H11/E11))</f>
        <v>-</v>
      </c>
      <c r="P11" s="50" t="e">
        <f>IF(O11&gt;=0,VLOOKUP(O11,ACH_T4,2),"-")</f>
        <v>#N/A</v>
      </c>
      <c r="Q11" s="179" t="str">
        <f>IF(AND(C11-E11=0,H11=0),"-",(I11+J11)/(H11))</f>
        <v>-</v>
      </c>
      <c r="R11" s="51" t="e">
        <f>IF(Q11&gt;=0,VLOOKUP(Q11,PROG_T5,2),"-")</f>
        <v>#N/A</v>
      </c>
      <c r="S11" s="52">
        <f>IF(C11=0,0,(D11/(C11-(E11+F11))))</f>
        <v>0</v>
      </c>
      <c r="T11" s="53" t="str">
        <f>IF(S11&gt;0,VLOOKUP(S11,PROG_T5,2),"-")</f>
        <v>-</v>
      </c>
      <c r="U11" s="32"/>
    </row>
    <row r="12" spans="1:21" ht="30" customHeight="1">
      <c r="A12" s="54" t="s">
        <v>133</v>
      </c>
      <c r="B12" s="102"/>
      <c r="C12" s="102"/>
      <c r="D12" s="102"/>
      <c r="E12" s="102"/>
      <c r="F12" s="102"/>
      <c r="G12" s="103"/>
      <c r="H12" s="103"/>
      <c r="I12" s="163"/>
      <c r="J12" s="102"/>
      <c r="K12" s="102"/>
      <c r="L12" s="179" t="str">
        <f>IF(C12=0,"-",(E12+F12)/C12)</f>
        <v>-</v>
      </c>
      <c r="M12" s="50" t="e">
        <f>IF(L12&gt;=0,VLOOKUP(L12,RET_T2,2),"-")</f>
        <v>#N/A</v>
      </c>
      <c r="N12" s="204" t="str">
        <f>IF(OR(C12=0),"-",(G12/E12))</f>
        <v>-</v>
      </c>
      <c r="O12" s="179" t="str">
        <f>IF(OR(E12=0),"-",(H12/E12))</f>
        <v>-</v>
      </c>
      <c r="P12" s="50" t="e">
        <f>IF(O12&gt;=0,VLOOKUP(O12,ACH_T4,2),"-")</f>
        <v>#N/A</v>
      </c>
      <c r="Q12" s="179" t="str">
        <f>IF(AND(C12-E12=0,H12=0),"-",(I12+J12)/(H12))</f>
        <v>-</v>
      </c>
      <c r="R12" s="51" t="e">
        <f>IF(Q12&gt;=0,VLOOKUP(Q12,PROG_T5,2),"-")</f>
        <v>#N/A</v>
      </c>
      <c r="S12" s="52">
        <f>IF(C12=0,0,(D12/(C12-(E12+F12))))</f>
        <v>0</v>
      </c>
      <c r="T12" s="53" t="str">
        <f>IF(S12&gt;0,VLOOKUP(S12,PROG_T5,2),"-")</f>
        <v>-</v>
      </c>
      <c r="U12" s="32"/>
    </row>
    <row r="13" spans="1:21" ht="30" customHeight="1" thickBot="1">
      <c r="A13" s="55"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0" t="str">
        <f>IF(C13=0,"-",(E13+F13)/C13)</f>
        <v>-</v>
      </c>
      <c r="M13" s="57" t="e">
        <f>IF(L13&gt;=0,VLOOKUP(L13,RET_T2,2),"-")</f>
        <v>#N/A</v>
      </c>
      <c r="N13" s="205" t="str">
        <f>IF(OR(C13=0),"-",(G13/E13))</f>
        <v>-</v>
      </c>
      <c r="O13" s="180" t="str">
        <f>IF(OR(E13=0),"-",(H13/E13))</f>
        <v>-</v>
      </c>
      <c r="P13" s="57" t="e">
        <f>IF(O13&gt;=0,VLOOKUP(O13,ACH_T4,2),"-")</f>
        <v>#N/A</v>
      </c>
      <c r="Q13" s="180" t="str">
        <f>IF(AND(C13-E13=0,H13=0),"-",(I13+J13)/(H13))</f>
        <v>-</v>
      </c>
      <c r="R13" s="58" t="e">
        <f>IF(Q13&gt;=0,VLOOKUP(Q13,PROG_T5,2),"-")</f>
        <v>#N/A</v>
      </c>
      <c r="S13" s="56">
        <f>IF(C13=0,0,(D13/(C13-(E13+F13))))</f>
        <v>0</v>
      </c>
      <c r="T13" s="21" t="str">
        <f>IF(S13&gt;0,VLOOKUP(S13,PROG_T5,2),"-")</f>
        <v>-</v>
      </c>
      <c r="U13" s="32"/>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0" ht="15.75" thickBot="1">
      <c r="A15" s="59" t="s">
        <v>72</v>
      </c>
      <c r="B15" s="32"/>
      <c r="C15" s="32"/>
      <c r="D15" s="32"/>
      <c r="E15" s="32"/>
      <c r="F15" s="32"/>
      <c r="G15" s="32"/>
      <c r="H15" s="32"/>
      <c r="I15" s="32"/>
      <c r="J15" s="32"/>
      <c r="K15" s="32"/>
      <c r="L15" s="32"/>
      <c r="M15" s="32"/>
      <c r="N15" s="32"/>
      <c r="O15" s="32"/>
      <c r="P15" s="32"/>
      <c r="Q15" s="32"/>
      <c r="R15" s="32"/>
      <c r="S15" s="32"/>
      <c r="T15" s="32"/>
    </row>
    <row r="16" spans="1:20" ht="24.75" customHeight="1" thickTop="1">
      <c r="A16" s="63" t="s">
        <v>149</v>
      </c>
      <c r="B16" s="248"/>
      <c r="C16" s="248"/>
      <c r="D16" s="248"/>
      <c r="E16" s="248"/>
      <c r="F16" s="248"/>
      <c r="G16" s="249"/>
      <c r="H16" s="250"/>
      <c r="I16" s="251"/>
      <c r="J16" s="248"/>
      <c r="K16" s="248"/>
      <c r="L16" s="181" t="str">
        <f>IF(C16=0,"-",(E16+F16)/C16)</f>
        <v>-</v>
      </c>
      <c r="M16" s="65" t="e">
        <f>IF(L16&gt;=0,VLOOKUP(L16,RET_T2,2),"-")</f>
        <v>#N/A</v>
      </c>
      <c r="N16" s="207" t="str">
        <f>IF(OR(C16=0),"-",(G16/E16))</f>
        <v>-</v>
      </c>
      <c r="O16" s="181" t="str">
        <f>IF(OR(E16=0),"-",(H16/E16))</f>
        <v>-</v>
      </c>
      <c r="P16" s="65" t="e">
        <f>IF(O16&gt;=0,VLOOKUP(O16,ACH_T4,2),"-")</f>
        <v>#N/A</v>
      </c>
      <c r="Q16" s="181" t="str">
        <f>IF(AND(C16-E16=0,H16=0),"-",(I16+J16)/(H16))</f>
        <v>-</v>
      </c>
      <c r="R16" s="66" t="e">
        <f>IF(Q16&gt;=0,VLOOKUP(Q16,PROG_T5,2),"-")</f>
        <v>#N/A</v>
      </c>
      <c r="S16" s="67">
        <f>IF(C16=0,0,(D16/(C16-(E16+F16))))</f>
        <v>0</v>
      </c>
      <c r="T16" s="68" t="str">
        <f>IF(S16&gt;0,VLOOKUP(S16,PROG_T5,2),"-")</f>
        <v>-</v>
      </c>
    </row>
    <row r="17" spans="1:20" ht="24.75" customHeight="1">
      <c r="A17" s="284" t="s">
        <v>152</v>
      </c>
      <c r="B17" s="274"/>
      <c r="C17" s="274"/>
      <c r="D17" s="274"/>
      <c r="E17" s="274"/>
      <c r="F17" s="274"/>
      <c r="G17" s="275"/>
      <c r="H17" s="276"/>
      <c r="I17" s="277"/>
      <c r="J17" s="274"/>
      <c r="K17" s="274"/>
      <c r="L17" s="278" t="str">
        <f>IF(C17=0,"-",(E17+F17)/C17)</f>
        <v>-</v>
      </c>
      <c r="M17" s="279" t="e">
        <f>IF(L17&gt;=0,VLOOKUP(L17,RET_T2,2),"-")</f>
        <v>#N/A</v>
      </c>
      <c r="N17" s="280" t="str">
        <f>IF(OR(C17=0),"-",(G17/E17))</f>
        <v>-</v>
      </c>
      <c r="O17" s="278" t="str">
        <f>IF(OR(E17=0),"-",(H17/E17))</f>
        <v>-</v>
      </c>
      <c r="P17" s="279" t="e">
        <f>IF(O17&gt;=0,VLOOKUP(O17,ACH_T4,2),"-")</f>
        <v>#N/A</v>
      </c>
      <c r="Q17" s="278" t="str">
        <f>IF(AND(C17-E17=0,H17=0),"-",(I17+J17)/(H17))</f>
        <v>-</v>
      </c>
      <c r="R17" s="281" t="e">
        <f>IF(Q17&gt;=0,VLOOKUP(Q17,PROG_T5,2),"-")</f>
        <v>#N/A</v>
      </c>
      <c r="S17" s="282">
        <f>IF(C17=0,0,(D17/(C17-(E17+F17))))</f>
        <v>0</v>
      </c>
      <c r="T17" s="283" t="str">
        <f>IF(S17&gt;0,VLOOKUP(S17,PROG_T5,2),"-")</f>
        <v>-</v>
      </c>
    </row>
    <row r="18" spans="1:20" ht="24.75" customHeight="1" thickBot="1">
      <c r="A18" s="101" t="s">
        <v>151</v>
      </c>
      <c r="B18" s="252"/>
      <c r="C18" s="252"/>
      <c r="D18" s="252"/>
      <c r="E18" s="252"/>
      <c r="F18" s="252"/>
      <c r="G18" s="253"/>
      <c r="H18" s="254"/>
      <c r="I18" s="255"/>
      <c r="J18" s="252"/>
      <c r="K18" s="252"/>
      <c r="L18" s="182" t="str">
        <f>IF(C18=0,"-",(E18+F18)/C18)</f>
        <v>-</v>
      </c>
      <c r="M18" s="70" t="e">
        <f>IF(L18&gt;=0,VLOOKUP(L18,RET_T2,2),"-")</f>
        <v>#N/A</v>
      </c>
      <c r="N18" s="206" t="str">
        <f>IF(OR(C18=0),"-",(G18/E18))</f>
        <v>-</v>
      </c>
      <c r="O18" s="182" t="str">
        <f>IF(OR(E18=0),"-",(H18/E18))</f>
        <v>-</v>
      </c>
      <c r="P18" s="70" t="e">
        <f>IF(O18&gt;=0,VLOOKUP(O18,ACH_T4,2),"-")</f>
        <v>#N/A</v>
      </c>
      <c r="Q18" s="182" t="str">
        <f>IF(AND(C18-E18=0,H18=0),"-",(I18+J18)/(H18))</f>
        <v>-</v>
      </c>
      <c r="R18" s="71" t="e">
        <f>IF(Q18&gt;=0,VLOOKUP(Q18,PROG_T5,2),"-")</f>
        <v>#N/A</v>
      </c>
      <c r="S18" s="72">
        <f>IF(C18=0,0,(D18/(C18-(E18+F18))))</f>
        <v>0</v>
      </c>
      <c r="T18" s="73" t="str">
        <f>IF(S18&gt;0,VLOOKUP(S18,PROG_T5,2),"-")</f>
        <v>-</v>
      </c>
    </row>
    <row r="19" spans="1:20" ht="18.75" customHeight="1" thickTop="1">
      <c r="A19" s="208"/>
      <c r="B19" s="209"/>
      <c r="C19" s="210"/>
      <c r="D19" s="210"/>
      <c r="E19" s="264" t="s">
        <v>131</v>
      </c>
      <c r="F19" s="210"/>
      <c r="G19" s="210"/>
      <c r="H19" s="210"/>
      <c r="I19" s="210"/>
      <c r="J19" s="210"/>
      <c r="K19" s="210"/>
      <c r="L19" s="211"/>
      <c r="M19" s="212"/>
      <c r="N19" s="213"/>
      <c r="O19" s="211"/>
      <c r="P19" s="212"/>
      <c r="Q19" s="211"/>
      <c r="R19" s="212"/>
      <c r="S19" s="214"/>
      <c r="T19" s="212"/>
    </row>
    <row r="20" spans="1:28" ht="15">
      <c r="A20" s="32"/>
      <c r="B20" s="32"/>
      <c r="C20" s="32"/>
      <c r="D20" s="32"/>
      <c r="E20" s="32" t="s">
        <v>25</v>
      </c>
      <c r="F20" s="299" t="s">
        <v>134</v>
      </c>
      <c r="G20" s="299"/>
      <c r="H20" s="300"/>
      <c r="I20" s="300"/>
      <c r="J20" s="300"/>
      <c r="K20" s="300"/>
      <c r="L20" s="300"/>
      <c r="M20" s="300"/>
      <c r="N20" s="300"/>
      <c r="O20" s="300"/>
      <c r="P20" s="300"/>
      <c r="Q20" s="300"/>
      <c r="R20" s="300"/>
      <c r="S20" s="300"/>
      <c r="T20" s="300"/>
      <c r="U20" s="32"/>
      <c r="AA20" s="60">
        <v>0.7</v>
      </c>
      <c r="AB20" s="61" t="s">
        <v>17</v>
      </c>
    </row>
    <row r="21" spans="1:28" ht="15">
      <c r="A21" s="32"/>
      <c r="B21" s="32"/>
      <c r="C21" s="32"/>
      <c r="D21" s="32"/>
      <c r="E21" s="32" t="s">
        <v>26</v>
      </c>
      <c r="F21" s="300" t="s">
        <v>70</v>
      </c>
      <c r="G21" s="300"/>
      <c r="H21" s="300"/>
      <c r="I21" s="300"/>
      <c r="J21" s="300"/>
      <c r="K21" s="300"/>
      <c r="L21" s="300"/>
      <c r="M21" s="300"/>
      <c r="N21" s="300"/>
      <c r="O21" s="300"/>
      <c r="P21" s="300"/>
      <c r="Q21" s="300"/>
      <c r="R21" s="300"/>
      <c r="S21" s="300"/>
      <c r="T21" s="300"/>
      <c r="U21" s="32"/>
      <c r="AA21" s="60">
        <v>0.8</v>
      </c>
      <c r="AB21" s="61" t="s">
        <v>18</v>
      </c>
    </row>
    <row r="22" spans="1:28" ht="30.75" customHeight="1">
      <c r="A22" s="32"/>
      <c r="B22" s="32"/>
      <c r="C22" s="32"/>
      <c r="D22" s="32"/>
      <c r="E22" s="197" t="s">
        <v>127</v>
      </c>
      <c r="F22" s="292" t="s">
        <v>130</v>
      </c>
      <c r="G22" s="292"/>
      <c r="H22" s="292"/>
      <c r="I22" s="292"/>
      <c r="J22" s="292"/>
      <c r="K22" s="292"/>
      <c r="L22" s="292"/>
      <c r="M22" s="292"/>
      <c r="N22" s="292"/>
      <c r="O22" s="292"/>
      <c r="P22" s="292"/>
      <c r="Q22" s="292"/>
      <c r="R22" s="292"/>
      <c r="S22" s="292"/>
      <c r="T22" s="292"/>
      <c r="U22" s="32"/>
      <c r="AA22" s="60"/>
      <c r="AB22" s="61"/>
    </row>
    <row r="23" spans="1:28" ht="15">
      <c r="A23" s="32"/>
      <c r="B23" s="32"/>
      <c r="C23" s="32"/>
      <c r="D23" s="32"/>
      <c r="E23" s="32" t="s">
        <v>27</v>
      </c>
      <c r="F23" s="299" t="s">
        <v>135</v>
      </c>
      <c r="G23" s="300"/>
      <c r="H23" s="300"/>
      <c r="I23" s="300"/>
      <c r="J23" s="300"/>
      <c r="K23" s="300"/>
      <c r="L23" s="300"/>
      <c r="M23" s="300"/>
      <c r="N23" s="300"/>
      <c r="O23" s="300"/>
      <c r="P23" s="300"/>
      <c r="Q23" s="300"/>
      <c r="R23" s="300"/>
      <c r="S23" s="300"/>
      <c r="T23" s="300"/>
      <c r="U23" s="32"/>
      <c r="AA23" s="60">
        <v>0.9</v>
      </c>
      <c r="AB23" s="61" t="s">
        <v>19</v>
      </c>
    </row>
    <row r="24" spans="1:21" ht="15">
      <c r="A24" s="32"/>
      <c r="B24" s="32"/>
      <c r="C24" s="32"/>
      <c r="D24" s="32"/>
      <c r="E24" s="32" t="s">
        <v>28</v>
      </c>
      <c r="F24" s="300" t="s">
        <v>69</v>
      </c>
      <c r="G24" s="300"/>
      <c r="H24" s="300"/>
      <c r="I24" s="300"/>
      <c r="J24" s="300"/>
      <c r="K24" s="300"/>
      <c r="L24" s="300"/>
      <c r="M24" s="300"/>
      <c r="N24" s="300"/>
      <c r="O24" s="300"/>
      <c r="P24" s="300"/>
      <c r="Q24" s="300"/>
      <c r="R24" s="300"/>
      <c r="S24" s="300"/>
      <c r="T24" s="300"/>
      <c r="U24" s="32"/>
    </row>
    <row r="25" spans="1:21" ht="15">
      <c r="A25" s="32"/>
      <c r="B25" s="32"/>
      <c r="C25" s="32"/>
      <c r="D25" s="32"/>
      <c r="E25" s="32" t="s">
        <v>29</v>
      </c>
      <c r="F25" s="300" t="s">
        <v>68</v>
      </c>
      <c r="G25" s="300"/>
      <c r="H25" s="300"/>
      <c r="I25" s="300"/>
      <c r="J25" s="300"/>
      <c r="K25" s="300"/>
      <c r="L25" s="300"/>
      <c r="M25" s="300"/>
      <c r="N25" s="300"/>
      <c r="O25" s="300"/>
      <c r="P25" s="300"/>
      <c r="Q25" s="300"/>
      <c r="R25" s="300"/>
      <c r="S25" s="300"/>
      <c r="T25" s="300"/>
      <c r="U25" s="32"/>
    </row>
    <row r="26" spans="1:21" ht="30" customHeight="1">
      <c r="A26" s="32"/>
      <c r="B26" s="32"/>
      <c r="C26" s="32"/>
      <c r="D26" s="32"/>
      <c r="E26" s="197" t="s">
        <v>30</v>
      </c>
      <c r="F26" s="292" t="s">
        <v>106</v>
      </c>
      <c r="G26" s="292"/>
      <c r="H26" s="292"/>
      <c r="I26" s="292"/>
      <c r="J26" s="292"/>
      <c r="K26" s="292"/>
      <c r="L26" s="292"/>
      <c r="M26" s="292"/>
      <c r="N26" s="292"/>
      <c r="O26" s="292"/>
      <c r="P26" s="292"/>
      <c r="Q26" s="292"/>
      <c r="R26" s="292"/>
      <c r="S26" s="292"/>
      <c r="T26" s="292"/>
      <c r="U26" s="201"/>
    </row>
    <row r="27" spans="1:21" ht="29.25" customHeight="1">
      <c r="A27" s="32"/>
      <c r="B27" s="32"/>
      <c r="C27" s="32"/>
      <c r="D27" s="32"/>
      <c r="E27" s="197" t="s">
        <v>31</v>
      </c>
      <c r="F27" s="301" t="s">
        <v>136</v>
      </c>
      <c r="G27" s="301"/>
      <c r="H27" s="301"/>
      <c r="I27" s="301"/>
      <c r="J27" s="301"/>
      <c r="K27" s="301"/>
      <c r="L27" s="301"/>
      <c r="M27" s="301"/>
      <c r="N27" s="301"/>
      <c r="O27" s="301"/>
      <c r="P27" s="301"/>
      <c r="Q27" s="301"/>
      <c r="R27" s="301"/>
      <c r="S27" s="301"/>
      <c r="T27" s="301"/>
      <c r="U27" s="32"/>
    </row>
    <row r="28" spans="1:21" ht="15">
      <c r="A28" s="32"/>
      <c r="B28" s="32"/>
      <c r="C28" s="32"/>
      <c r="D28" s="32"/>
      <c r="E28" s="197" t="s">
        <v>32</v>
      </c>
      <c r="F28" s="299" t="s">
        <v>109</v>
      </c>
      <c r="G28" s="300"/>
      <c r="H28" s="300"/>
      <c r="I28" s="300"/>
      <c r="J28" s="300"/>
      <c r="K28" s="300"/>
      <c r="L28" s="300"/>
      <c r="M28" s="300"/>
      <c r="N28" s="300"/>
      <c r="O28" s="300"/>
      <c r="P28" s="300"/>
      <c r="Q28" s="300"/>
      <c r="R28" s="300"/>
      <c r="S28" s="300"/>
      <c r="T28" s="300"/>
      <c r="U28" s="32"/>
    </row>
    <row r="29" spans="1:21" ht="15">
      <c r="A29" s="32"/>
      <c r="B29" s="32"/>
      <c r="C29" s="32"/>
      <c r="D29" s="32"/>
      <c r="E29" s="197" t="s">
        <v>33</v>
      </c>
      <c r="F29" s="299" t="s">
        <v>110</v>
      </c>
      <c r="G29" s="300"/>
      <c r="H29" s="300"/>
      <c r="I29" s="300"/>
      <c r="J29" s="300"/>
      <c r="K29" s="300"/>
      <c r="L29" s="300"/>
      <c r="M29" s="300"/>
      <c r="N29" s="300"/>
      <c r="O29" s="300"/>
      <c r="P29" s="300"/>
      <c r="Q29" s="300"/>
      <c r="R29" s="300"/>
      <c r="S29" s="300"/>
      <c r="T29" s="300"/>
      <c r="U29" s="32"/>
    </row>
    <row r="30" spans="1:21" ht="15">
      <c r="A30" s="32"/>
      <c r="B30" s="32"/>
      <c r="C30" s="32"/>
      <c r="D30" s="32"/>
      <c r="E30" s="197" t="s">
        <v>34</v>
      </c>
      <c r="F30" s="302" t="s">
        <v>103</v>
      </c>
      <c r="G30" s="303"/>
      <c r="H30" s="303"/>
      <c r="I30" s="303"/>
      <c r="J30" s="303"/>
      <c r="K30" s="303"/>
      <c r="L30" s="303"/>
      <c r="M30" s="303"/>
      <c r="N30" s="303"/>
      <c r="O30" s="303"/>
      <c r="P30" s="303"/>
      <c r="Q30" s="303"/>
      <c r="R30" s="303"/>
      <c r="S30" s="303"/>
      <c r="T30" s="303"/>
      <c r="U30" s="32"/>
    </row>
    <row r="31" spans="1:21" ht="28.5" customHeight="1" thickBot="1">
      <c r="A31" s="32"/>
      <c r="B31" s="32"/>
      <c r="C31" s="32"/>
      <c r="D31" s="32"/>
      <c r="E31" s="197" t="s">
        <v>39</v>
      </c>
      <c r="F31" s="316" t="s">
        <v>137</v>
      </c>
      <c r="G31" s="316"/>
      <c r="H31" s="316"/>
      <c r="I31" s="316"/>
      <c r="J31" s="316"/>
      <c r="K31" s="316"/>
      <c r="L31" s="316"/>
      <c r="M31" s="316"/>
      <c r="N31" s="316"/>
      <c r="O31" s="316"/>
      <c r="P31" s="316"/>
      <c r="Q31" s="316"/>
      <c r="R31" s="316"/>
      <c r="S31" s="316"/>
      <c r="T31" s="316"/>
      <c r="U31" s="32"/>
    </row>
    <row r="32" spans="1:21" ht="15">
      <c r="A32" s="304" t="s">
        <v>57</v>
      </c>
      <c r="B32" s="307"/>
      <c r="C32" s="308"/>
      <c r="D32" s="308"/>
      <c r="E32" s="308"/>
      <c r="F32" s="308"/>
      <c r="G32" s="308"/>
      <c r="H32" s="308"/>
      <c r="I32" s="308"/>
      <c r="J32" s="308"/>
      <c r="K32" s="308"/>
      <c r="L32" s="308"/>
      <c r="M32" s="308"/>
      <c r="N32" s="308"/>
      <c r="O32" s="308"/>
      <c r="P32" s="308"/>
      <c r="Q32" s="308"/>
      <c r="R32" s="308"/>
      <c r="S32" s="308"/>
      <c r="T32" s="309"/>
      <c r="U32" s="32"/>
    </row>
    <row r="33" spans="1:21" ht="15">
      <c r="A33" s="305"/>
      <c r="B33" s="310"/>
      <c r="C33" s="311"/>
      <c r="D33" s="311"/>
      <c r="E33" s="311"/>
      <c r="F33" s="311"/>
      <c r="G33" s="311"/>
      <c r="H33" s="311"/>
      <c r="I33" s="311"/>
      <c r="J33" s="311"/>
      <c r="K33" s="311"/>
      <c r="L33" s="311"/>
      <c r="M33" s="311"/>
      <c r="N33" s="311"/>
      <c r="O33" s="311"/>
      <c r="P33" s="311"/>
      <c r="Q33" s="311"/>
      <c r="R33" s="311"/>
      <c r="S33" s="311"/>
      <c r="T33" s="312"/>
      <c r="U33" s="32"/>
    </row>
    <row r="34" spans="1:21" ht="15">
      <c r="A34" s="305"/>
      <c r="B34" s="310"/>
      <c r="C34" s="311"/>
      <c r="D34" s="311"/>
      <c r="E34" s="311"/>
      <c r="F34" s="311"/>
      <c r="G34" s="311"/>
      <c r="H34" s="311"/>
      <c r="I34" s="311"/>
      <c r="J34" s="311"/>
      <c r="K34" s="311"/>
      <c r="L34" s="311"/>
      <c r="M34" s="311"/>
      <c r="N34" s="311"/>
      <c r="O34" s="311"/>
      <c r="P34" s="311"/>
      <c r="Q34" s="311"/>
      <c r="R34" s="311"/>
      <c r="S34" s="311"/>
      <c r="T34" s="312"/>
      <c r="U34" s="32"/>
    </row>
    <row r="35" spans="1:21" ht="15">
      <c r="A35" s="305"/>
      <c r="B35" s="310"/>
      <c r="C35" s="311"/>
      <c r="D35" s="311"/>
      <c r="E35" s="311"/>
      <c r="F35" s="311"/>
      <c r="G35" s="311"/>
      <c r="H35" s="311"/>
      <c r="I35" s="311"/>
      <c r="J35" s="311"/>
      <c r="K35" s="311"/>
      <c r="L35" s="311"/>
      <c r="M35" s="311"/>
      <c r="N35" s="311"/>
      <c r="O35" s="311"/>
      <c r="P35" s="311"/>
      <c r="Q35" s="311"/>
      <c r="R35" s="311"/>
      <c r="S35" s="311"/>
      <c r="T35" s="312"/>
      <c r="U35" s="32"/>
    </row>
    <row r="36" spans="1:21" ht="15">
      <c r="A36" s="305"/>
      <c r="B36" s="310"/>
      <c r="C36" s="311"/>
      <c r="D36" s="311"/>
      <c r="E36" s="311"/>
      <c r="F36" s="311"/>
      <c r="G36" s="311"/>
      <c r="H36" s="311"/>
      <c r="I36" s="311"/>
      <c r="J36" s="311"/>
      <c r="K36" s="311"/>
      <c r="L36" s="311"/>
      <c r="M36" s="311"/>
      <c r="N36" s="311"/>
      <c r="O36" s="311"/>
      <c r="P36" s="311"/>
      <c r="Q36" s="311"/>
      <c r="R36" s="311"/>
      <c r="S36" s="311"/>
      <c r="T36" s="312"/>
      <c r="U36" s="32"/>
    </row>
    <row r="37" spans="1:21" ht="15">
      <c r="A37" s="305"/>
      <c r="B37" s="310"/>
      <c r="C37" s="311"/>
      <c r="D37" s="311"/>
      <c r="E37" s="311"/>
      <c r="F37" s="311"/>
      <c r="G37" s="311"/>
      <c r="H37" s="311"/>
      <c r="I37" s="311"/>
      <c r="J37" s="311"/>
      <c r="K37" s="311"/>
      <c r="L37" s="311"/>
      <c r="M37" s="311"/>
      <c r="N37" s="311"/>
      <c r="O37" s="311"/>
      <c r="P37" s="311"/>
      <c r="Q37" s="311"/>
      <c r="R37" s="311"/>
      <c r="S37" s="311"/>
      <c r="T37" s="312"/>
      <c r="U37" s="32"/>
    </row>
    <row r="38" spans="1:21" ht="15">
      <c r="A38" s="305"/>
      <c r="B38" s="310"/>
      <c r="C38" s="311"/>
      <c r="D38" s="311"/>
      <c r="E38" s="311"/>
      <c r="F38" s="311"/>
      <c r="G38" s="311"/>
      <c r="H38" s="311"/>
      <c r="I38" s="311"/>
      <c r="J38" s="311"/>
      <c r="K38" s="311"/>
      <c r="L38" s="311"/>
      <c r="M38" s="311"/>
      <c r="N38" s="311"/>
      <c r="O38" s="311"/>
      <c r="P38" s="311"/>
      <c r="Q38" s="311"/>
      <c r="R38" s="311"/>
      <c r="S38" s="311"/>
      <c r="T38" s="312"/>
      <c r="U38" s="32"/>
    </row>
    <row r="39" spans="1:21" ht="15.75" thickBot="1">
      <c r="A39" s="306"/>
      <c r="B39" s="313"/>
      <c r="C39" s="314"/>
      <c r="D39" s="314"/>
      <c r="E39" s="314"/>
      <c r="F39" s="314"/>
      <c r="G39" s="314"/>
      <c r="H39" s="314"/>
      <c r="I39" s="314"/>
      <c r="J39" s="314"/>
      <c r="K39" s="314"/>
      <c r="L39" s="314"/>
      <c r="M39" s="314"/>
      <c r="N39" s="314"/>
      <c r="O39" s="314"/>
      <c r="P39" s="314"/>
      <c r="Q39" s="314"/>
      <c r="R39" s="314"/>
      <c r="S39" s="314"/>
      <c r="T39" s="315"/>
      <c r="U39" s="32"/>
    </row>
    <row r="40" spans="1:21" ht="15">
      <c r="A40" s="32"/>
      <c r="B40" s="32"/>
      <c r="C40" s="32"/>
      <c r="D40" s="32"/>
      <c r="E40" s="32"/>
      <c r="F40" s="32"/>
      <c r="G40" s="32"/>
      <c r="H40" s="32"/>
      <c r="I40" s="32"/>
      <c r="J40" s="32"/>
      <c r="K40" s="32"/>
      <c r="L40" s="32"/>
      <c r="M40" s="32"/>
      <c r="N40" s="32"/>
      <c r="O40" s="32"/>
      <c r="P40" s="32"/>
      <c r="Q40" s="32"/>
      <c r="R40" s="32"/>
      <c r="S40" s="32"/>
      <c r="T40" s="32"/>
      <c r="U40" s="32"/>
    </row>
  </sheetData>
  <sheetProtection password="CDDA" sheet="1" selectLockedCells="1"/>
  <mergeCells count="26">
    <mergeCell ref="F25:T25"/>
    <mergeCell ref="F27:T27"/>
    <mergeCell ref="F28:T28"/>
    <mergeCell ref="F29:T29"/>
    <mergeCell ref="F30:T30"/>
    <mergeCell ref="A32:A39"/>
    <mergeCell ref="B32:T39"/>
    <mergeCell ref="F26:T26"/>
    <mergeCell ref="F31:T31"/>
    <mergeCell ref="I8:R8"/>
    <mergeCell ref="S8:T8"/>
    <mergeCell ref="F20:T20"/>
    <mergeCell ref="F21:T21"/>
    <mergeCell ref="F23:T23"/>
    <mergeCell ref="F24:T24"/>
    <mergeCell ref="F22:T22"/>
    <mergeCell ref="C4:H4"/>
    <mergeCell ref="A7:A8"/>
    <mergeCell ref="B7:B8"/>
    <mergeCell ref="C7:C8"/>
    <mergeCell ref="D7:D8"/>
    <mergeCell ref="E7:E8"/>
    <mergeCell ref="F7:F8"/>
    <mergeCell ref="H7:H8"/>
    <mergeCell ref="G7:G8"/>
    <mergeCell ref="A4:B4"/>
  </mergeCells>
  <printOptions/>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U40"/>
  <sheetViews>
    <sheetView zoomScale="115" zoomScaleNormal="115" zoomScalePageLayoutView="0" workbookViewId="0" topLeftCell="A10">
      <selection activeCell="C18" sqref="C18"/>
    </sheetView>
  </sheetViews>
  <sheetFormatPr defaultColWidth="9.140625" defaultRowHeight="12.75"/>
  <cols>
    <col min="1" max="1" width="19.2812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6.8515625" style="33" customWidth="1"/>
    <col min="12" max="12" width="9.140625" style="33" customWidth="1"/>
    <col min="13" max="14" width="11.8515625" style="33" customWidth="1"/>
    <col min="15" max="15" width="12.42187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0" ht="15">
      <c r="A1" s="31" t="s">
        <v>94</v>
      </c>
      <c r="B1" s="32"/>
      <c r="C1" s="32"/>
      <c r="D1" s="32"/>
      <c r="E1" s="32"/>
      <c r="F1" s="32"/>
      <c r="G1" s="32"/>
      <c r="H1" s="32"/>
      <c r="I1" s="32"/>
      <c r="J1" s="32"/>
      <c r="K1" s="32"/>
      <c r="L1" s="32"/>
      <c r="M1" s="32"/>
      <c r="N1" s="32"/>
      <c r="O1" s="32"/>
      <c r="P1" s="32"/>
      <c r="Q1" s="32"/>
      <c r="R1" s="32"/>
      <c r="S1" s="32"/>
      <c r="T1" s="32"/>
    </row>
    <row r="2" spans="1:20" ht="15">
      <c r="A2" s="31" t="s">
        <v>97</v>
      </c>
      <c r="B2" s="32"/>
      <c r="C2" s="32"/>
      <c r="D2" s="32"/>
      <c r="E2" s="32"/>
      <c r="F2" s="32"/>
      <c r="G2" s="32"/>
      <c r="H2" s="32"/>
      <c r="I2" s="32"/>
      <c r="J2" s="32"/>
      <c r="K2" s="32"/>
      <c r="L2" s="32"/>
      <c r="M2" s="32"/>
      <c r="N2" s="32"/>
      <c r="O2" s="32"/>
      <c r="P2" s="32"/>
      <c r="Q2" s="32"/>
      <c r="R2" s="32"/>
      <c r="S2" s="32"/>
      <c r="T2" s="32"/>
    </row>
    <row r="3" spans="1:21" ht="25.5" customHeight="1" thickBot="1">
      <c r="A3" s="31" t="s">
        <v>153</v>
      </c>
      <c r="B3" s="32"/>
      <c r="C3" s="32"/>
      <c r="D3" s="32"/>
      <c r="E3" s="32"/>
      <c r="F3" s="32"/>
      <c r="G3" s="32"/>
      <c r="H3" s="32"/>
      <c r="I3" s="32"/>
      <c r="J3" s="32"/>
      <c r="K3" s="32"/>
      <c r="L3" s="32"/>
      <c r="M3" s="32"/>
      <c r="N3" s="32"/>
      <c r="O3" s="32"/>
      <c r="P3" s="32"/>
      <c r="Q3" s="32"/>
      <c r="R3" s="32"/>
      <c r="S3" s="32"/>
      <c r="T3" s="32"/>
      <c r="U3" s="32"/>
    </row>
    <row r="4" spans="1:20" ht="32.25" customHeight="1" thickBot="1">
      <c r="A4" s="292" t="s">
        <v>111</v>
      </c>
      <c r="B4" s="293"/>
      <c r="C4" s="285"/>
      <c r="D4" s="286"/>
      <c r="E4" s="286"/>
      <c r="F4" s="286"/>
      <c r="G4" s="286"/>
      <c r="H4" s="287"/>
      <c r="I4" s="32"/>
      <c r="J4" s="32"/>
      <c r="K4" s="32"/>
      <c r="L4" s="32"/>
      <c r="M4" s="32"/>
      <c r="N4" s="32"/>
      <c r="O4" s="32"/>
      <c r="P4" s="32"/>
      <c r="Q4" s="32"/>
      <c r="R4" s="32"/>
      <c r="S4" s="32"/>
      <c r="T4" s="32"/>
    </row>
    <row r="5" spans="1:20" ht="15">
      <c r="A5" s="32"/>
      <c r="B5" s="32"/>
      <c r="C5" s="32"/>
      <c r="D5" s="32"/>
      <c r="E5" s="32"/>
      <c r="F5" s="32"/>
      <c r="G5" s="32"/>
      <c r="H5" s="32"/>
      <c r="I5" s="32"/>
      <c r="J5" s="32"/>
      <c r="K5" s="32"/>
      <c r="L5" s="32"/>
      <c r="M5" s="32"/>
      <c r="N5" s="32"/>
      <c r="O5" s="32"/>
      <c r="P5" s="32"/>
      <c r="Q5" s="32"/>
      <c r="R5" s="32"/>
      <c r="S5" s="32"/>
      <c r="T5" s="32"/>
    </row>
    <row r="6" spans="1:20" ht="15.75" thickBot="1">
      <c r="A6" s="31" t="s">
        <v>71</v>
      </c>
      <c r="B6" s="32"/>
      <c r="C6" s="32"/>
      <c r="D6" s="32"/>
      <c r="E6" s="32"/>
      <c r="F6" s="32"/>
      <c r="G6" s="32"/>
      <c r="H6" s="32"/>
      <c r="I6" s="32"/>
      <c r="J6" s="32"/>
      <c r="K6" s="32"/>
      <c r="L6" s="32"/>
      <c r="M6" s="32"/>
      <c r="N6" s="32"/>
      <c r="O6" s="32"/>
      <c r="P6" s="32"/>
      <c r="Q6" s="32"/>
      <c r="R6" s="32"/>
      <c r="S6" s="32"/>
      <c r="T6" s="32"/>
    </row>
    <row r="7" spans="1:20" ht="21.75" customHeight="1" thickTop="1">
      <c r="A7" s="288" t="s">
        <v>24</v>
      </c>
      <c r="B7" s="290" t="s">
        <v>25</v>
      </c>
      <c r="C7" s="290" t="s">
        <v>26</v>
      </c>
      <c r="D7" s="290" t="s">
        <v>27</v>
      </c>
      <c r="E7" s="290" t="s">
        <v>28</v>
      </c>
      <c r="F7" s="290" t="s">
        <v>29</v>
      </c>
      <c r="G7" s="290" t="s">
        <v>30</v>
      </c>
      <c r="H7" s="290" t="s">
        <v>31</v>
      </c>
      <c r="I7" s="35" t="s">
        <v>32</v>
      </c>
      <c r="J7" s="36" t="s">
        <v>33</v>
      </c>
      <c r="K7" s="36" t="s">
        <v>34</v>
      </c>
      <c r="L7" s="36" t="s">
        <v>35</v>
      </c>
      <c r="M7" s="36" t="s">
        <v>36</v>
      </c>
      <c r="N7" s="36" t="s">
        <v>37</v>
      </c>
      <c r="O7" s="36" t="s">
        <v>38</v>
      </c>
      <c r="P7" s="36" t="s">
        <v>39</v>
      </c>
      <c r="Q7" s="36" t="s">
        <v>40</v>
      </c>
      <c r="R7" s="37" t="s">
        <v>41</v>
      </c>
      <c r="S7" s="38" t="s">
        <v>101</v>
      </c>
      <c r="T7" s="37" t="s">
        <v>114</v>
      </c>
    </row>
    <row r="8" spans="1:20" s="40" customFormat="1" ht="28.5" customHeight="1" thickBot="1">
      <c r="A8" s="289"/>
      <c r="B8" s="291"/>
      <c r="C8" s="291"/>
      <c r="D8" s="291"/>
      <c r="E8" s="291"/>
      <c r="F8" s="291"/>
      <c r="G8" s="291"/>
      <c r="H8" s="291"/>
      <c r="I8" s="294" t="s">
        <v>20</v>
      </c>
      <c r="J8" s="295"/>
      <c r="K8" s="295"/>
      <c r="L8" s="295"/>
      <c r="M8" s="295"/>
      <c r="N8" s="295"/>
      <c r="O8" s="295"/>
      <c r="P8" s="295"/>
      <c r="Q8" s="295"/>
      <c r="R8" s="296"/>
      <c r="S8" s="297" t="s">
        <v>14</v>
      </c>
      <c r="T8" s="298"/>
    </row>
    <row r="9" spans="1:20" s="49" customFormat="1" ht="81" customHeight="1">
      <c r="A9" s="41" t="s">
        <v>9</v>
      </c>
      <c r="B9" s="42" t="s">
        <v>3</v>
      </c>
      <c r="C9" s="42" t="s">
        <v>4</v>
      </c>
      <c r="D9" s="42" t="s">
        <v>5</v>
      </c>
      <c r="E9" s="42" t="s">
        <v>6</v>
      </c>
      <c r="F9" s="42" t="s">
        <v>7</v>
      </c>
      <c r="G9" s="200" t="s">
        <v>105</v>
      </c>
      <c r="H9" s="43" t="s">
        <v>8</v>
      </c>
      <c r="I9" s="195" t="s">
        <v>138</v>
      </c>
      <c r="J9" s="42" t="s">
        <v>11</v>
      </c>
      <c r="K9" s="42" t="s">
        <v>0</v>
      </c>
      <c r="L9" s="44" t="s">
        <v>1</v>
      </c>
      <c r="M9" s="44" t="s">
        <v>12</v>
      </c>
      <c r="N9" s="202" t="s">
        <v>107</v>
      </c>
      <c r="O9" s="202" t="s">
        <v>108</v>
      </c>
      <c r="P9" s="44" t="s">
        <v>12</v>
      </c>
      <c r="Q9" s="44" t="s">
        <v>2</v>
      </c>
      <c r="R9" s="45" t="s">
        <v>12</v>
      </c>
      <c r="S9" s="46" t="s">
        <v>13</v>
      </c>
      <c r="T9" s="47" t="s">
        <v>12</v>
      </c>
    </row>
    <row r="10" spans="1:20" ht="30" customHeight="1">
      <c r="A10" s="54" t="s">
        <v>95</v>
      </c>
      <c r="B10" s="102"/>
      <c r="C10" s="102"/>
      <c r="D10" s="102"/>
      <c r="E10" s="102"/>
      <c r="F10" s="102"/>
      <c r="G10" s="103"/>
      <c r="H10" s="103"/>
      <c r="I10" s="163"/>
      <c r="J10" s="102"/>
      <c r="K10" s="102"/>
      <c r="L10" s="179" t="str">
        <f>IF(C10=0,"-",(E10+F10)/C10)</f>
        <v>-</v>
      </c>
      <c r="M10" s="50" t="e">
        <f>IF(L10&gt;=0,VLOOKUP(L10,RET_T2,2),"-")</f>
        <v>#N/A</v>
      </c>
      <c r="N10" s="215" t="str">
        <f>IF(OR(E10=0),"-",(G10/E10))</f>
        <v>-</v>
      </c>
      <c r="O10" s="179" t="str">
        <f>IF(OR(E10=0),"-",(H10/E10))</f>
        <v>-</v>
      </c>
      <c r="P10" s="50" t="e">
        <f>IF(O10&gt;=0,VLOOKUP(O10,ACH_T4,2),"-")</f>
        <v>#N/A</v>
      </c>
      <c r="Q10" s="179" t="str">
        <f>IF(AND(C10-E10=0,H10=0),"-",(I10+J10)/(H10))</f>
        <v>-</v>
      </c>
      <c r="R10" s="51" t="e">
        <f>IF(Q10&gt;=0,VLOOKUP(Q10,PROG_T5,2),"-")</f>
        <v>#N/A</v>
      </c>
      <c r="S10" s="52">
        <f>IF(C10=0,0,(D10/(C10-(E10+F10))))</f>
        <v>0</v>
      </c>
      <c r="T10" s="53" t="str">
        <f>IF(S10&gt;0,VLOOKUP(S10,PROG_T5,2),"-")</f>
        <v>-</v>
      </c>
    </row>
    <row r="11" spans="1:20" ht="30" customHeight="1">
      <c r="A11" s="54" t="s">
        <v>104</v>
      </c>
      <c r="B11" s="102"/>
      <c r="C11" s="102"/>
      <c r="D11" s="102"/>
      <c r="E11" s="102"/>
      <c r="F11" s="102"/>
      <c r="G11" s="103"/>
      <c r="H11" s="103"/>
      <c r="I11" s="163"/>
      <c r="J11" s="102"/>
      <c r="K11" s="102"/>
      <c r="L11" s="179" t="str">
        <f>IF(C11=0,"-",(E11+F11)/C11)</f>
        <v>-</v>
      </c>
      <c r="M11" s="50" t="e">
        <f>IF(L11&gt;=0,VLOOKUP(L11,RET_T2,2),"-")</f>
        <v>#N/A</v>
      </c>
      <c r="N11" s="204" t="str">
        <f>IF(OR(E11=0),"-",(G11/E11))</f>
        <v>-</v>
      </c>
      <c r="O11" s="179" t="str">
        <f>IF(OR(E11=0),"-",(H11/E11))</f>
        <v>-</v>
      </c>
      <c r="P11" s="50" t="e">
        <f>IF(O11&gt;=0,VLOOKUP(O11,ACH_T4,2),"-")</f>
        <v>#N/A</v>
      </c>
      <c r="Q11" s="179" t="str">
        <f>IF(AND(C11-E11=0,H11=0),"-",(I11+J11)/(H11))</f>
        <v>-</v>
      </c>
      <c r="R11" s="51" t="e">
        <f>IF(Q11&gt;=0,VLOOKUP(Q11,PROG_T5,2),"-")</f>
        <v>#N/A</v>
      </c>
      <c r="S11" s="52">
        <f>IF(C11=0,0,(D11/(C11-(E11+F11))))</f>
        <v>0</v>
      </c>
      <c r="T11" s="53" t="str">
        <f>IF(S11&gt;0,VLOOKUP(S11,PROG_T5,2),"-")</f>
        <v>-</v>
      </c>
    </row>
    <row r="12" spans="1:20" ht="30" customHeight="1">
      <c r="A12" s="54" t="s">
        <v>133</v>
      </c>
      <c r="B12" s="102"/>
      <c r="C12" s="102"/>
      <c r="D12" s="102"/>
      <c r="E12" s="102"/>
      <c r="F12" s="102"/>
      <c r="G12" s="103"/>
      <c r="H12" s="103"/>
      <c r="I12" s="163"/>
      <c r="J12" s="102"/>
      <c r="K12" s="102"/>
      <c r="L12" s="179" t="str">
        <f>IF(C12=0,"-",(E12+F12)/C12)</f>
        <v>-</v>
      </c>
      <c r="M12" s="50" t="e">
        <f>IF(L12&gt;=0,VLOOKUP(L12,RET_T2,2),"-")</f>
        <v>#N/A</v>
      </c>
      <c r="N12" s="204" t="str">
        <f>IF(OR(E12=0),"-",(G12/E12))</f>
        <v>-</v>
      </c>
      <c r="O12" s="179" t="str">
        <f>IF(OR(E12=0),"-",(H12/E12))</f>
        <v>-</v>
      </c>
      <c r="P12" s="50" t="e">
        <f>IF(O12&gt;=0,VLOOKUP(O12,ACH_T4,2),"-")</f>
        <v>#N/A</v>
      </c>
      <c r="Q12" s="179" t="str">
        <f>IF(AND(C12-E12=0,H12=0),"-",(I12+J12)/(H12))</f>
        <v>-</v>
      </c>
      <c r="R12" s="51" t="e">
        <f>IF(Q12&gt;=0,VLOOKUP(Q12,PROG_T5,2),"-")</f>
        <v>#N/A</v>
      </c>
      <c r="S12" s="52">
        <f>IF(C12=0,0,(D12/(C12-(E12+F12))))</f>
        <v>0</v>
      </c>
      <c r="T12" s="53" t="str">
        <f>IF(S12&gt;0,VLOOKUP(S12,PROG_T5,2),"-")</f>
        <v>-</v>
      </c>
    </row>
    <row r="13" spans="1:20" ht="30" customHeight="1" thickBot="1">
      <c r="A13" s="62"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0" t="str">
        <f>IF(C13=0,"-",(E13+F13)/C13)</f>
        <v>-</v>
      </c>
      <c r="M13" s="57" t="e">
        <f>IF(L13&gt;=0,VLOOKUP(L13,RET_T2,2),"-")</f>
        <v>#N/A</v>
      </c>
      <c r="N13" s="205" t="str">
        <f>IF(OR(E13=0),"-",(G13/E13))</f>
        <v>-</v>
      </c>
      <c r="O13" s="180" t="str">
        <f>IF(OR(E13=0),"-",(H13/E13))</f>
        <v>-</v>
      </c>
      <c r="P13" s="57" t="e">
        <f>IF(O13&gt;=0,VLOOKUP(O13,ACH_T4,2),"-")</f>
        <v>#N/A</v>
      </c>
      <c r="Q13" s="180" t="str">
        <f>IF(AND(C13-E13=0,H13=0),"-",(I13+J13)/(H13))</f>
        <v>-</v>
      </c>
      <c r="R13" s="58" t="e">
        <f>IF(Q13&gt;=0,VLOOKUP(Q13,PROG_T5,2),"-")</f>
        <v>#N/A</v>
      </c>
      <c r="S13" s="56">
        <f>IF(C13=0,0,(D13/(C13-(E13+F13))))</f>
        <v>0</v>
      </c>
      <c r="T13" s="21" t="str">
        <f>IF(S13&gt;0,VLOOKUP(S13,PROG_T5,2),"-")</f>
        <v>-</v>
      </c>
    </row>
    <row r="14" spans="1:20" ht="15.75" thickTop="1">
      <c r="A14" s="32"/>
      <c r="B14" s="32"/>
      <c r="C14" s="32"/>
      <c r="D14" s="32"/>
      <c r="E14" s="32"/>
      <c r="F14" s="32"/>
      <c r="G14" s="32"/>
      <c r="H14" s="32"/>
      <c r="I14" s="32"/>
      <c r="J14" s="32"/>
      <c r="K14" s="32"/>
      <c r="L14" s="32"/>
      <c r="M14" s="32"/>
      <c r="N14" s="32"/>
      <c r="O14" s="32"/>
      <c r="P14" s="32"/>
      <c r="Q14" s="32"/>
      <c r="R14" s="32"/>
      <c r="S14" s="32"/>
      <c r="T14" s="32"/>
    </row>
    <row r="15" spans="1:20" ht="15.75" thickBot="1">
      <c r="A15" s="59" t="s">
        <v>72</v>
      </c>
      <c r="B15" s="32"/>
      <c r="C15" s="32"/>
      <c r="D15" s="32"/>
      <c r="E15" s="32"/>
      <c r="F15" s="32"/>
      <c r="G15" s="32"/>
      <c r="H15" s="32"/>
      <c r="I15" s="32"/>
      <c r="J15" s="32"/>
      <c r="K15" s="32"/>
      <c r="L15" s="32"/>
      <c r="M15" s="32"/>
      <c r="N15" s="32"/>
      <c r="O15" s="32"/>
      <c r="P15" s="32"/>
      <c r="Q15" s="32"/>
      <c r="R15" s="32"/>
      <c r="S15" s="32"/>
      <c r="T15" s="32"/>
    </row>
    <row r="16" spans="1:20" ht="24.75" customHeight="1" thickTop="1">
      <c r="A16" s="63" t="s">
        <v>149</v>
      </c>
      <c r="B16" s="248"/>
      <c r="C16" s="248"/>
      <c r="D16" s="248"/>
      <c r="E16" s="248"/>
      <c r="F16" s="248"/>
      <c r="G16" s="249"/>
      <c r="H16" s="250"/>
      <c r="I16" s="251"/>
      <c r="J16" s="248"/>
      <c r="K16" s="248"/>
      <c r="L16" s="181" t="str">
        <f>IF(C16=0,"-",(E16+F16)/C16)</f>
        <v>-</v>
      </c>
      <c r="M16" s="65" t="e">
        <f>IF(L16&gt;=0,VLOOKUP(L16,RET_T2,2),"-")</f>
        <v>#N/A</v>
      </c>
      <c r="N16" s="207" t="str">
        <f>IF(OR(E16=0),"-",(G16/E16))</f>
        <v>-</v>
      </c>
      <c r="O16" s="181" t="str">
        <f>IF(OR(E16=0),"-",(H16/E16))</f>
        <v>-</v>
      </c>
      <c r="P16" s="65" t="e">
        <f>IF(O16&gt;=0,VLOOKUP(O16,ACH_T4,2),"-")</f>
        <v>#N/A</v>
      </c>
      <c r="Q16" s="181" t="str">
        <f>IF(AND(C16-E16=0,H16=0),"-",(I16+J16)/(H16))</f>
        <v>-</v>
      </c>
      <c r="R16" s="66" t="e">
        <f>IF(Q16&gt;=0,VLOOKUP(Q16,PROG_T5,2),"-")</f>
        <v>#N/A</v>
      </c>
      <c r="S16" s="67">
        <f>IF(C16=0,0,(D16/(C16-(E16+F16))))</f>
        <v>0</v>
      </c>
      <c r="T16" s="68" t="str">
        <f>IF(S16&gt;0,VLOOKUP(S16,PROG_T5,2),"-")</f>
        <v>-</v>
      </c>
    </row>
    <row r="17" spans="1:20" ht="24.75" customHeight="1">
      <c r="A17" s="284" t="s">
        <v>152</v>
      </c>
      <c r="B17" s="274"/>
      <c r="C17" s="274"/>
      <c r="D17" s="274"/>
      <c r="E17" s="274"/>
      <c r="F17" s="274"/>
      <c r="G17" s="275"/>
      <c r="H17" s="276"/>
      <c r="I17" s="277"/>
      <c r="J17" s="274"/>
      <c r="K17" s="274"/>
      <c r="L17" s="278" t="str">
        <f>IF(C17=0,"-",(E17+F17)/C17)</f>
        <v>-</v>
      </c>
      <c r="M17" s="279" t="e">
        <f>IF(L17&gt;=0,VLOOKUP(L17,RET_T2,2),"-")</f>
        <v>#N/A</v>
      </c>
      <c r="N17" s="280" t="str">
        <f>IF(OR(C17=0),"-",(G17/E17))</f>
        <v>-</v>
      </c>
      <c r="O17" s="278" t="str">
        <f>IF(OR(E17=0),"-",(H17/E17))</f>
        <v>-</v>
      </c>
      <c r="P17" s="279" t="e">
        <f>IF(O17&gt;=0,VLOOKUP(O17,ACH_T4,2),"-")</f>
        <v>#N/A</v>
      </c>
      <c r="Q17" s="278" t="str">
        <f>IF(AND(C17-E17=0,H17=0),"-",(I17+J17)/(H17))</f>
        <v>-</v>
      </c>
      <c r="R17" s="281" t="e">
        <f>IF(Q17&gt;=0,VLOOKUP(Q17,PROG_T5,2),"-")</f>
        <v>#N/A</v>
      </c>
      <c r="S17" s="282">
        <f>IF(C17=0,0,(D17/(C17-(E17+F17))))</f>
        <v>0</v>
      </c>
      <c r="T17" s="283" t="str">
        <f>IF(S17&gt;0,VLOOKUP(S17,PROG_T5,2),"-")</f>
        <v>-</v>
      </c>
    </row>
    <row r="18" spans="1:20" ht="24.75" customHeight="1" thickBot="1">
      <c r="A18" s="101" t="s">
        <v>151</v>
      </c>
      <c r="B18" s="252"/>
      <c r="C18" s="252"/>
      <c r="D18" s="252"/>
      <c r="E18" s="252"/>
      <c r="F18" s="252"/>
      <c r="G18" s="253"/>
      <c r="H18" s="254"/>
      <c r="I18" s="255"/>
      <c r="J18" s="252"/>
      <c r="K18" s="252"/>
      <c r="L18" s="182" t="str">
        <f>IF(C18=0,"-",(E18+F18)/C18)</f>
        <v>-</v>
      </c>
      <c r="M18" s="70" t="e">
        <f>IF(L18&gt;=0,VLOOKUP(L18,RET_T2,2),"-")</f>
        <v>#N/A</v>
      </c>
      <c r="N18" s="206" t="str">
        <f>IF(OR(E18=0),"-",(G18/E18))</f>
        <v>-</v>
      </c>
      <c r="O18" s="182" t="str">
        <f>IF(OR(E18=0),"-",(H18/E18))</f>
        <v>-</v>
      </c>
      <c r="P18" s="70" t="e">
        <f>IF(O18&gt;=0,VLOOKUP(O18,ACH_T4,2),"-")</f>
        <v>#N/A</v>
      </c>
      <c r="Q18" s="182" t="str">
        <f>IF(AND(C18-E18=0,H18=0),"-",(I18+J18)/(H18))</f>
        <v>-</v>
      </c>
      <c r="R18" s="71" t="e">
        <f>IF(Q18&gt;=0,VLOOKUP(Q18,PROG_T5,2),"-")</f>
        <v>#N/A</v>
      </c>
      <c r="S18" s="72">
        <f>IF(C18=0,0,(D18/(C18-(E18+F18))))</f>
        <v>0</v>
      </c>
      <c r="T18" s="73" t="str">
        <f>IF(S18&gt;0,VLOOKUP(S18,PROG_T5,2),"-")</f>
        <v>-</v>
      </c>
    </row>
    <row r="19" spans="1:20" ht="16.5" customHeight="1" thickTop="1">
      <c r="A19" s="208"/>
      <c r="B19" s="265"/>
      <c r="C19" s="265"/>
      <c r="D19" s="265"/>
      <c r="E19" s="264" t="s">
        <v>131</v>
      </c>
      <c r="F19" s="265"/>
      <c r="G19" s="265"/>
      <c r="H19" s="265"/>
      <c r="I19" s="265"/>
      <c r="J19" s="265"/>
      <c r="K19" s="265"/>
      <c r="L19" s="266"/>
      <c r="M19" s="267"/>
      <c r="N19" s="268"/>
      <c r="O19" s="266"/>
      <c r="P19" s="267"/>
      <c r="Q19" s="266"/>
      <c r="R19" s="267"/>
      <c r="S19" s="269"/>
      <c r="T19" s="270"/>
    </row>
    <row r="20" spans="1:20" ht="15">
      <c r="A20" s="32"/>
      <c r="B20" s="32"/>
      <c r="C20" s="32"/>
      <c r="D20" s="32"/>
      <c r="E20" s="32" t="s">
        <v>25</v>
      </c>
      <c r="F20" s="299" t="s">
        <v>134</v>
      </c>
      <c r="G20" s="299"/>
      <c r="H20" s="300"/>
      <c r="I20" s="300"/>
      <c r="J20" s="300"/>
      <c r="K20" s="300"/>
      <c r="L20" s="300"/>
      <c r="M20" s="300"/>
      <c r="N20" s="300"/>
      <c r="O20" s="300"/>
      <c r="P20" s="300"/>
      <c r="Q20" s="300"/>
      <c r="R20" s="300"/>
      <c r="S20" s="300"/>
      <c r="T20" s="300"/>
    </row>
    <row r="21" spans="1:20" ht="15">
      <c r="A21" s="32"/>
      <c r="B21" s="32"/>
      <c r="C21" s="32"/>
      <c r="D21" s="32"/>
      <c r="E21" s="32" t="s">
        <v>26</v>
      </c>
      <c r="F21" s="300" t="s">
        <v>70</v>
      </c>
      <c r="G21" s="300"/>
      <c r="H21" s="300"/>
      <c r="I21" s="300"/>
      <c r="J21" s="300"/>
      <c r="K21" s="300"/>
      <c r="L21" s="300"/>
      <c r="M21" s="300"/>
      <c r="N21" s="300"/>
      <c r="O21" s="300"/>
      <c r="P21" s="300"/>
      <c r="Q21" s="300"/>
      <c r="R21" s="300"/>
      <c r="S21" s="300"/>
      <c r="T21" s="300"/>
    </row>
    <row r="22" spans="1:20" ht="33" customHeight="1">
      <c r="A22" s="32"/>
      <c r="B22" s="32"/>
      <c r="C22" s="32"/>
      <c r="D22" s="32"/>
      <c r="E22" s="197" t="s">
        <v>127</v>
      </c>
      <c r="F22" s="292" t="s">
        <v>130</v>
      </c>
      <c r="G22" s="292"/>
      <c r="H22" s="292"/>
      <c r="I22" s="292"/>
      <c r="J22" s="292"/>
      <c r="K22" s="292"/>
      <c r="L22" s="292"/>
      <c r="M22" s="292"/>
      <c r="N22" s="292"/>
      <c r="O22" s="292"/>
      <c r="P22" s="292"/>
      <c r="Q22" s="292"/>
      <c r="R22" s="292"/>
      <c r="S22" s="292"/>
      <c r="T22" s="292"/>
    </row>
    <row r="23" spans="1:20" ht="15">
      <c r="A23" s="32"/>
      <c r="B23" s="32"/>
      <c r="C23" s="32"/>
      <c r="D23" s="32"/>
      <c r="E23" s="32" t="s">
        <v>27</v>
      </c>
      <c r="F23" s="299" t="s">
        <v>135</v>
      </c>
      <c r="G23" s="300"/>
      <c r="H23" s="300"/>
      <c r="I23" s="300"/>
      <c r="J23" s="300"/>
      <c r="K23" s="300"/>
      <c r="L23" s="300"/>
      <c r="M23" s="300"/>
      <c r="N23" s="300"/>
      <c r="O23" s="300"/>
      <c r="P23" s="300"/>
      <c r="Q23" s="300"/>
      <c r="R23" s="300"/>
      <c r="S23" s="300"/>
      <c r="T23" s="300"/>
    </row>
    <row r="24" spans="1:20" ht="15">
      <c r="A24" s="32"/>
      <c r="B24" s="32"/>
      <c r="C24" s="32"/>
      <c r="D24" s="32"/>
      <c r="E24" s="32" t="s">
        <v>28</v>
      </c>
      <c r="F24" s="300" t="s">
        <v>69</v>
      </c>
      <c r="G24" s="300"/>
      <c r="H24" s="300"/>
      <c r="I24" s="300"/>
      <c r="J24" s="300"/>
      <c r="K24" s="300"/>
      <c r="L24" s="300"/>
      <c r="M24" s="300"/>
      <c r="N24" s="300"/>
      <c r="O24" s="300"/>
      <c r="P24" s="300"/>
      <c r="Q24" s="300"/>
      <c r="R24" s="300"/>
      <c r="S24" s="300"/>
      <c r="T24" s="300"/>
    </row>
    <row r="25" spans="1:20" ht="15">
      <c r="A25" s="32"/>
      <c r="B25" s="32"/>
      <c r="C25" s="32"/>
      <c r="D25" s="32"/>
      <c r="E25" s="32" t="s">
        <v>29</v>
      </c>
      <c r="F25" s="300" t="s">
        <v>68</v>
      </c>
      <c r="G25" s="300"/>
      <c r="H25" s="300"/>
      <c r="I25" s="300"/>
      <c r="J25" s="300"/>
      <c r="K25" s="300"/>
      <c r="L25" s="300"/>
      <c r="M25" s="300"/>
      <c r="N25" s="300"/>
      <c r="O25" s="300"/>
      <c r="P25" s="300"/>
      <c r="Q25" s="300"/>
      <c r="R25" s="300"/>
      <c r="S25" s="300"/>
      <c r="T25" s="300"/>
    </row>
    <row r="26" spans="1:21" ht="33" customHeight="1">
      <c r="A26" s="32"/>
      <c r="B26" s="32"/>
      <c r="C26" s="32"/>
      <c r="D26" s="32"/>
      <c r="E26" s="32" t="s">
        <v>30</v>
      </c>
      <c r="F26" s="292" t="s">
        <v>106</v>
      </c>
      <c r="G26" s="292"/>
      <c r="H26" s="292"/>
      <c r="I26" s="292"/>
      <c r="J26" s="292"/>
      <c r="K26" s="292"/>
      <c r="L26" s="292"/>
      <c r="M26" s="292"/>
      <c r="N26" s="292"/>
      <c r="O26" s="292"/>
      <c r="P26" s="292"/>
      <c r="Q26" s="292"/>
      <c r="R26" s="292"/>
      <c r="S26" s="292"/>
      <c r="T26" s="292"/>
      <c r="U26" s="201"/>
    </row>
    <row r="27" spans="1:20" ht="33.75" customHeight="1">
      <c r="A27" s="32"/>
      <c r="B27" s="32"/>
      <c r="C27" s="32"/>
      <c r="D27" s="32"/>
      <c r="E27" s="32" t="s">
        <v>31</v>
      </c>
      <c r="F27" s="301" t="s">
        <v>136</v>
      </c>
      <c r="G27" s="301"/>
      <c r="H27" s="301"/>
      <c r="I27" s="301"/>
      <c r="J27" s="301"/>
      <c r="K27" s="301"/>
      <c r="L27" s="301"/>
      <c r="M27" s="301"/>
      <c r="N27" s="301"/>
      <c r="O27" s="301"/>
      <c r="P27" s="301"/>
      <c r="Q27" s="301"/>
      <c r="R27" s="301"/>
      <c r="S27" s="301"/>
      <c r="T27" s="301"/>
    </row>
    <row r="28" spans="1:20" ht="30" customHeight="1">
      <c r="A28" s="32"/>
      <c r="B28" s="32"/>
      <c r="C28" s="32"/>
      <c r="D28" s="32"/>
      <c r="E28" s="32" t="s">
        <v>32</v>
      </c>
      <c r="F28" s="301" t="s">
        <v>112</v>
      </c>
      <c r="G28" s="301"/>
      <c r="H28" s="301"/>
      <c r="I28" s="301"/>
      <c r="J28" s="301"/>
      <c r="K28" s="301"/>
      <c r="L28" s="301"/>
      <c r="M28" s="301"/>
      <c r="N28" s="301"/>
      <c r="O28" s="301"/>
      <c r="P28" s="301"/>
      <c r="Q28" s="301"/>
      <c r="R28" s="301"/>
      <c r="S28" s="301"/>
      <c r="T28" s="301"/>
    </row>
    <row r="29" spans="1:20" ht="15">
      <c r="A29" s="32"/>
      <c r="B29" s="32"/>
      <c r="C29" s="32"/>
      <c r="D29" s="32"/>
      <c r="E29" s="32" t="s">
        <v>33</v>
      </c>
      <c r="F29" s="299" t="s">
        <v>113</v>
      </c>
      <c r="G29" s="299"/>
      <c r="H29" s="299"/>
      <c r="I29" s="299"/>
      <c r="J29" s="299"/>
      <c r="K29" s="299"/>
      <c r="L29" s="299"/>
      <c r="M29" s="299"/>
      <c r="N29" s="299"/>
      <c r="O29" s="299"/>
      <c r="P29" s="299"/>
      <c r="Q29" s="299"/>
      <c r="R29" s="299"/>
      <c r="S29" s="299"/>
      <c r="T29" s="299"/>
    </row>
    <row r="30" spans="1:20" ht="15">
      <c r="A30" s="32"/>
      <c r="B30" s="32"/>
      <c r="C30" s="32"/>
      <c r="D30" s="32"/>
      <c r="E30" s="32" t="s">
        <v>34</v>
      </c>
      <c r="F30" s="299" t="s">
        <v>103</v>
      </c>
      <c r="G30" s="300"/>
      <c r="H30" s="300"/>
      <c r="I30" s="300"/>
      <c r="J30" s="300"/>
      <c r="K30" s="300"/>
      <c r="L30" s="300"/>
      <c r="M30" s="300"/>
      <c r="N30" s="300"/>
      <c r="O30" s="300"/>
      <c r="P30" s="300"/>
      <c r="Q30" s="300"/>
      <c r="R30" s="300"/>
      <c r="S30" s="300"/>
      <c r="T30" s="300"/>
    </row>
    <row r="31" spans="1:20" ht="35.25" customHeight="1" thickBot="1">
      <c r="A31" s="32"/>
      <c r="B31" s="32"/>
      <c r="C31" s="32"/>
      <c r="D31" s="32"/>
      <c r="E31" s="197" t="s">
        <v>39</v>
      </c>
      <c r="F31" s="316" t="s">
        <v>137</v>
      </c>
      <c r="G31" s="316"/>
      <c r="H31" s="316"/>
      <c r="I31" s="316"/>
      <c r="J31" s="316"/>
      <c r="K31" s="316"/>
      <c r="L31" s="316"/>
      <c r="M31" s="316"/>
      <c r="N31" s="316"/>
      <c r="O31" s="316"/>
      <c r="P31" s="316"/>
      <c r="Q31" s="316"/>
      <c r="R31" s="316"/>
      <c r="S31" s="316"/>
      <c r="T31" s="316"/>
    </row>
    <row r="32" spans="1:20" ht="15">
      <c r="A32" s="317" t="s">
        <v>57</v>
      </c>
      <c r="B32" s="307"/>
      <c r="C32" s="308"/>
      <c r="D32" s="308"/>
      <c r="E32" s="308"/>
      <c r="F32" s="308"/>
      <c r="G32" s="308"/>
      <c r="H32" s="308"/>
      <c r="I32" s="308"/>
      <c r="J32" s="308"/>
      <c r="K32" s="308"/>
      <c r="L32" s="308"/>
      <c r="M32" s="308"/>
      <c r="N32" s="308"/>
      <c r="O32" s="308"/>
      <c r="P32" s="308"/>
      <c r="Q32" s="308"/>
      <c r="R32" s="308"/>
      <c r="S32" s="308"/>
      <c r="T32" s="309"/>
    </row>
    <row r="33" spans="1:20" ht="15">
      <c r="A33" s="318"/>
      <c r="B33" s="310"/>
      <c r="C33" s="311"/>
      <c r="D33" s="311"/>
      <c r="E33" s="311"/>
      <c r="F33" s="311"/>
      <c r="G33" s="311"/>
      <c r="H33" s="311"/>
      <c r="I33" s="311"/>
      <c r="J33" s="311"/>
      <c r="K33" s="311"/>
      <c r="L33" s="311"/>
      <c r="M33" s="311"/>
      <c r="N33" s="311"/>
      <c r="O33" s="311"/>
      <c r="P33" s="311"/>
      <c r="Q33" s="311"/>
      <c r="R33" s="311"/>
      <c r="S33" s="311"/>
      <c r="T33" s="312"/>
    </row>
    <row r="34" spans="1:20" ht="15">
      <c r="A34" s="318"/>
      <c r="B34" s="310"/>
      <c r="C34" s="311"/>
      <c r="D34" s="311"/>
      <c r="E34" s="311"/>
      <c r="F34" s="311"/>
      <c r="G34" s="311"/>
      <c r="H34" s="311"/>
      <c r="I34" s="311"/>
      <c r="J34" s="311"/>
      <c r="K34" s="311"/>
      <c r="L34" s="311"/>
      <c r="M34" s="311"/>
      <c r="N34" s="311"/>
      <c r="O34" s="311"/>
      <c r="P34" s="311"/>
      <c r="Q34" s="311"/>
      <c r="R34" s="311"/>
      <c r="S34" s="311"/>
      <c r="T34" s="312"/>
    </row>
    <row r="35" spans="1:20" ht="15">
      <c r="A35" s="318"/>
      <c r="B35" s="310"/>
      <c r="C35" s="311"/>
      <c r="D35" s="311"/>
      <c r="E35" s="311"/>
      <c r="F35" s="311"/>
      <c r="G35" s="311"/>
      <c r="H35" s="311"/>
      <c r="I35" s="311"/>
      <c r="J35" s="311"/>
      <c r="K35" s="311"/>
      <c r="L35" s="311"/>
      <c r="M35" s="311"/>
      <c r="N35" s="311"/>
      <c r="O35" s="311"/>
      <c r="P35" s="311"/>
      <c r="Q35" s="311"/>
      <c r="R35" s="311"/>
      <c r="S35" s="311"/>
      <c r="T35" s="312"/>
    </row>
    <row r="36" spans="1:20" ht="15">
      <c r="A36" s="318"/>
      <c r="B36" s="310"/>
      <c r="C36" s="311"/>
      <c r="D36" s="311"/>
      <c r="E36" s="311"/>
      <c r="F36" s="311"/>
      <c r="G36" s="311"/>
      <c r="H36" s="311"/>
      <c r="I36" s="311"/>
      <c r="J36" s="311"/>
      <c r="K36" s="311"/>
      <c r="L36" s="311"/>
      <c r="M36" s="311"/>
      <c r="N36" s="311"/>
      <c r="O36" s="311"/>
      <c r="P36" s="311"/>
      <c r="Q36" s="311"/>
      <c r="R36" s="311"/>
      <c r="S36" s="311"/>
      <c r="T36" s="312"/>
    </row>
    <row r="37" spans="1:20" ht="15">
      <c r="A37" s="318"/>
      <c r="B37" s="310"/>
      <c r="C37" s="311"/>
      <c r="D37" s="311"/>
      <c r="E37" s="311"/>
      <c r="F37" s="311"/>
      <c r="G37" s="311"/>
      <c r="H37" s="311"/>
      <c r="I37" s="311"/>
      <c r="J37" s="311"/>
      <c r="K37" s="311"/>
      <c r="L37" s="311"/>
      <c r="M37" s="311"/>
      <c r="N37" s="311"/>
      <c r="O37" s="311"/>
      <c r="P37" s="311"/>
      <c r="Q37" s="311"/>
      <c r="R37" s="311"/>
      <c r="S37" s="311"/>
      <c r="T37" s="312"/>
    </row>
    <row r="38" spans="1:20" ht="15">
      <c r="A38" s="318"/>
      <c r="B38" s="310"/>
      <c r="C38" s="311"/>
      <c r="D38" s="311"/>
      <c r="E38" s="311"/>
      <c r="F38" s="311"/>
      <c r="G38" s="311"/>
      <c r="H38" s="311"/>
      <c r="I38" s="311"/>
      <c r="J38" s="311"/>
      <c r="K38" s="311"/>
      <c r="L38" s="311"/>
      <c r="M38" s="311"/>
      <c r="N38" s="311"/>
      <c r="O38" s="311"/>
      <c r="P38" s="311"/>
      <c r="Q38" s="311"/>
      <c r="R38" s="311"/>
      <c r="S38" s="311"/>
      <c r="T38" s="312"/>
    </row>
    <row r="39" spans="1:20" ht="15.75" thickBot="1">
      <c r="A39" s="319"/>
      <c r="B39" s="313"/>
      <c r="C39" s="314"/>
      <c r="D39" s="314"/>
      <c r="E39" s="314"/>
      <c r="F39" s="314"/>
      <c r="G39" s="314"/>
      <c r="H39" s="314"/>
      <c r="I39" s="314"/>
      <c r="J39" s="314"/>
      <c r="K39" s="314"/>
      <c r="L39" s="314"/>
      <c r="M39" s="314"/>
      <c r="N39" s="314"/>
      <c r="O39" s="314"/>
      <c r="P39" s="314"/>
      <c r="Q39" s="314"/>
      <c r="R39" s="314"/>
      <c r="S39" s="314"/>
      <c r="T39" s="315"/>
    </row>
    <row r="40" spans="1:20" ht="15">
      <c r="A40" s="32"/>
      <c r="B40" s="32"/>
      <c r="C40" s="32"/>
      <c r="D40" s="32"/>
      <c r="E40" s="32"/>
      <c r="F40" s="32"/>
      <c r="G40" s="32"/>
      <c r="H40" s="32"/>
      <c r="I40" s="32"/>
      <c r="J40" s="32"/>
      <c r="K40" s="32"/>
      <c r="L40" s="32"/>
      <c r="M40" s="32"/>
      <c r="N40" s="32"/>
      <c r="O40" s="32"/>
      <c r="P40" s="32"/>
      <c r="Q40" s="32"/>
      <c r="R40" s="32"/>
      <c r="S40" s="32"/>
      <c r="T40" s="32"/>
    </row>
  </sheetData>
  <sheetProtection password="CC1A" sheet="1" selectLockedCells="1"/>
  <mergeCells count="26">
    <mergeCell ref="S8:T8"/>
    <mergeCell ref="F23:T23"/>
    <mergeCell ref="F30:T30"/>
    <mergeCell ref="F31:T31"/>
    <mergeCell ref="F25:T25"/>
    <mergeCell ref="F20:T20"/>
    <mergeCell ref="F24:T24"/>
    <mergeCell ref="F28:T28"/>
    <mergeCell ref="A32:A39"/>
    <mergeCell ref="F26:T26"/>
    <mergeCell ref="F27:T27"/>
    <mergeCell ref="E7:E8"/>
    <mergeCell ref="F29:T29"/>
    <mergeCell ref="B32:T39"/>
    <mergeCell ref="H7:H8"/>
    <mergeCell ref="F21:T21"/>
    <mergeCell ref="I8:R8"/>
    <mergeCell ref="F22:T22"/>
    <mergeCell ref="C4:H4"/>
    <mergeCell ref="A7:A8"/>
    <mergeCell ref="B7:B8"/>
    <mergeCell ref="C7:C8"/>
    <mergeCell ref="D7:D8"/>
    <mergeCell ref="G7:G8"/>
    <mergeCell ref="A4:B4"/>
    <mergeCell ref="F7:F8"/>
  </mergeCells>
  <printOptions/>
  <pageMargins left="0.7480314960629921" right="0.7480314960629921" top="0.984251968503937" bottom="0.7874015748031497" header="0.5118110236220472" footer="0.5118110236220472"/>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AC40"/>
  <sheetViews>
    <sheetView zoomScale="115" zoomScaleNormal="115" zoomScalePageLayoutView="0" workbookViewId="0" topLeftCell="A10">
      <selection activeCell="B16" sqref="B16"/>
    </sheetView>
  </sheetViews>
  <sheetFormatPr defaultColWidth="9.140625" defaultRowHeight="12.75"/>
  <cols>
    <col min="1" max="1" width="11.57421875" style="33" customWidth="1"/>
    <col min="2" max="2" width="9.140625" style="33" customWidth="1"/>
    <col min="3" max="4" width="10.00390625" style="33" customWidth="1"/>
    <col min="5" max="6" width="11.57421875" style="33" customWidth="1"/>
    <col min="7" max="8" width="10.140625" style="33" customWidth="1"/>
    <col min="9" max="9" width="10.57421875" style="33" customWidth="1"/>
    <col min="10" max="10" width="14.140625" style="33" customWidth="1"/>
    <col min="11" max="11" width="11.00390625" style="33" customWidth="1"/>
    <col min="12" max="12" width="6.8515625" style="33" customWidth="1"/>
    <col min="13" max="13" width="9.140625" style="33" customWidth="1"/>
    <col min="14" max="15" width="11.8515625" style="33" customWidth="1"/>
    <col min="16" max="16" width="13.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86</v>
      </c>
      <c r="B1" s="32"/>
      <c r="C1" s="32"/>
      <c r="D1" s="32"/>
      <c r="E1" s="32"/>
      <c r="F1" s="32"/>
      <c r="G1" s="32"/>
      <c r="H1" s="32"/>
      <c r="I1" s="32"/>
      <c r="J1" s="32"/>
      <c r="K1" s="32"/>
      <c r="L1" s="32"/>
      <c r="M1" s="32"/>
      <c r="N1" s="32"/>
      <c r="O1" s="32"/>
      <c r="P1" s="32"/>
      <c r="Q1" s="32"/>
      <c r="R1" s="32"/>
      <c r="S1" s="32"/>
      <c r="T1" s="32"/>
      <c r="U1" s="32"/>
    </row>
    <row r="2" spans="1:21" ht="15">
      <c r="A2" s="31" t="s">
        <v>96</v>
      </c>
      <c r="B2" s="32"/>
      <c r="C2" s="32"/>
      <c r="D2" s="32"/>
      <c r="E2" s="32"/>
      <c r="F2" s="32"/>
      <c r="G2" s="32"/>
      <c r="H2" s="32"/>
      <c r="I2" s="32"/>
      <c r="J2" s="32"/>
      <c r="K2" s="32"/>
      <c r="L2" s="32"/>
      <c r="M2" s="32"/>
      <c r="N2" s="32"/>
      <c r="O2" s="32"/>
      <c r="P2" s="32"/>
      <c r="Q2" s="32"/>
      <c r="R2" s="32"/>
      <c r="S2" s="32"/>
      <c r="T2" s="32"/>
      <c r="U2" s="32"/>
    </row>
    <row r="3" spans="1:21" ht="7.5" customHeight="1" thickBot="1">
      <c r="A3" s="32"/>
      <c r="B3" s="32"/>
      <c r="C3" s="32"/>
      <c r="D3" s="32"/>
      <c r="E3" s="32"/>
      <c r="F3" s="32"/>
      <c r="G3" s="32"/>
      <c r="H3" s="32"/>
      <c r="I3" s="32"/>
      <c r="J3" s="32"/>
      <c r="K3" s="32"/>
      <c r="L3" s="32"/>
      <c r="M3" s="32"/>
      <c r="N3" s="32"/>
      <c r="O3" s="32"/>
      <c r="P3" s="32"/>
      <c r="Q3" s="32"/>
      <c r="R3" s="32"/>
      <c r="S3" s="32"/>
      <c r="T3" s="32"/>
      <c r="U3" s="32"/>
    </row>
    <row r="4" spans="1:21" ht="31.5" customHeight="1" thickBot="1">
      <c r="A4" s="292" t="s">
        <v>111</v>
      </c>
      <c r="B4" s="293"/>
      <c r="C4" s="285"/>
      <c r="D4" s="286"/>
      <c r="E4" s="286"/>
      <c r="F4" s="286"/>
      <c r="G4" s="286"/>
      <c r="H4" s="286"/>
      <c r="I4" s="287"/>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71</v>
      </c>
      <c r="B6" s="32"/>
      <c r="C6" s="32"/>
      <c r="D6" s="32"/>
      <c r="E6" s="32"/>
      <c r="F6" s="32"/>
      <c r="G6" s="32"/>
      <c r="H6" s="32"/>
      <c r="I6" s="32"/>
      <c r="J6" s="32"/>
      <c r="K6" s="32"/>
      <c r="L6" s="32"/>
      <c r="M6" s="32"/>
      <c r="N6" s="32"/>
      <c r="O6" s="32"/>
      <c r="P6" s="32"/>
      <c r="Q6" s="32"/>
      <c r="R6" s="32"/>
      <c r="S6" s="32"/>
      <c r="T6" s="32"/>
      <c r="U6" s="32"/>
    </row>
    <row r="7" spans="1:21" ht="21.75" customHeight="1" thickTop="1">
      <c r="A7" s="288" t="s">
        <v>24</v>
      </c>
      <c r="B7" s="290" t="s">
        <v>25</v>
      </c>
      <c r="C7" s="290" t="s">
        <v>26</v>
      </c>
      <c r="D7" s="290" t="s">
        <v>27</v>
      </c>
      <c r="E7" s="290" t="s">
        <v>28</v>
      </c>
      <c r="F7" s="290" t="s">
        <v>29</v>
      </c>
      <c r="G7" s="290" t="s">
        <v>30</v>
      </c>
      <c r="H7" s="290" t="s">
        <v>31</v>
      </c>
      <c r="I7" s="290" t="s">
        <v>32</v>
      </c>
      <c r="J7" s="35" t="s">
        <v>33</v>
      </c>
      <c r="K7" s="36" t="s">
        <v>34</v>
      </c>
      <c r="L7" s="36" t="s">
        <v>35</v>
      </c>
      <c r="M7" s="36" t="s">
        <v>36</v>
      </c>
      <c r="N7" s="36" t="s">
        <v>37</v>
      </c>
      <c r="O7" s="36" t="s">
        <v>38</v>
      </c>
      <c r="P7" s="36" t="s">
        <v>39</v>
      </c>
      <c r="Q7" s="36" t="s">
        <v>40</v>
      </c>
      <c r="R7" s="36" t="s">
        <v>41</v>
      </c>
      <c r="S7" s="37" t="s">
        <v>101</v>
      </c>
      <c r="T7" s="38" t="s">
        <v>114</v>
      </c>
      <c r="U7" s="37" t="s">
        <v>115</v>
      </c>
    </row>
    <row r="8" spans="1:21" s="40" customFormat="1" ht="28.5" customHeight="1" thickBot="1">
      <c r="A8" s="289"/>
      <c r="B8" s="291"/>
      <c r="C8" s="291"/>
      <c r="D8" s="291"/>
      <c r="E8" s="291"/>
      <c r="F8" s="291"/>
      <c r="G8" s="291"/>
      <c r="H8" s="291"/>
      <c r="I8" s="291"/>
      <c r="J8" s="294" t="s">
        <v>20</v>
      </c>
      <c r="K8" s="295"/>
      <c r="L8" s="295"/>
      <c r="M8" s="295"/>
      <c r="N8" s="295"/>
      <c r="O8" s="295"/>
      <c r="P8" s="295"/>
      <c r="Q8" s="295"/>
      <c r="R8" s="295"/>
      <c r="S8" s="296"/>
      <c r="T8" s="297" t="s">
        <v>14</v>
      </c>
      <c r="U8" s="298"/>
    </row>
    <row r="9" spans="1:21" s="49" customFormat="1" ht="87" customHeight="1">
      <c r="A9" s="41" t="s">
        <v>9</v>
      </c>
      <c r="B9" s="42" t="s">
        <v>3</v>
      </c>
      <c r="C9" s="42" t="s">
        <v>4</v>
      </c>
      <c r="D9" s="196" t="s">
        <v>102</v>
      </c>
      <c r="E9" s="42" t="s">
        <v>5</v>
      </c>
      <c r="F9" s="42" t="s">
        <v>6</v>
      </c>
      <c r="G9" s="42" t="s">
        <v>7</v>
      </c>
      <c r="H9" s="200" t="s">
        <v>105</v>
      </c>
      <c r="I9" s="43" t="s">
        <v>8</v>
      </c>
      <c r="J9" s="195" t="s">
        <v>99</v>
      </c>
      <c r="K9" s="42" t="s">
        <v>11</v>
      </c>
      <c r="L9" s="42" t="s">
        <v>0</v>
      </c>
      <c r="M9" s="44" t="s">
        <v>1</v>
      </c>
      <c r="N9" s="44" t="s">
        <v>12</v>
      </c>
      <c r="O9" s="202" t="s">
        <v>107</v>
      </c>
      <c r="P9" s="202" t="s">
        <v>108</v>
      </c>
      <c r="Q9" s="44" t="s">
        <v>12</v>
      </c>
      <c r="R9" s="44" t="s">
        <v>2</v>
      </c>
      <c r="S9" s="45" t="s">
        <v>12</v>
      </c>
      <c r="T9" s="46" t="s">
        <v>13</v>
      </c>
      <c r="U9" s="47" t="s">
        <v>12</v>
      </c>
    </row>
    <row r="10" spans="1:21" ht="30" customHeight="1">
      <c r="A10" s="54" t="s">
        <v>95</v>
      </c>
      <c r="B10" s="102"/>
      <c r="C10" s="102"/>
      <c r="D10" s="102"/>
      <c r="E10" s="102"/>
      <c r="F10" s="102"/>
      <c r="G10" s="102"/>
      <c r="H10" s="103"/>
      <c r="I10" s="256"/>
      <c r="J10" s="257"/>
      <c r="K10" s="257"/>
      <c r="L10" s="102"/>
      <c r="M10" s="179" t="str">
        <f>IF(C10=0,"-",(F10+G10)/(C10-D10))</f>
        <v>-</v>
      </c>
      <c r="N10" s="50" t="e">
        <f>IF(M10&gt;=0,VLOOKUP(M10,RET_T1,2),"-")</f>
        <v>#N/A</v>
      </c>
      <c r="O10" s="215" t="str">
        <f>IF(F10=0,"-",(H10/F10))</f>
        <v>-</v>
      </c>
      <c r="P10" s="179" t="str">
        <f>IF(OR(F10=0),"-",(I10/F10))</f>
        <v>-</v>
      </c>
      <c r="Q10" s="50" t="e">
        <f>IF(P10&gt;=0,VLOOKUP(P10,ACH_T3,2),"-")</f>
        <v>#N/A</v>
      </c>
      <c r="R10" s="179" t="str">
        <f>IF(AND(C10-F10=0,I10=0),"-",(J10+K10)/(I10))</f>
        <v>-</v>
      </c>
      <c r="S10" s="51" t="e">
        <f>IF(R10&gt;=0,VLOOKUP(R10,PROG_T5,2),"-")</f>
        <v>#N/A</v>
      </c>
      <c r="T10" s="52">
        <f>IF(C10=0,0,(E10/(C10-(F10+G10))))</f>
        <v>0</v>
      </c>
      <c r="U10" s="53" t="str">
        <f>IF(T10&gt;0,VLOOKUP(T10,PROG_T5,2),"-")</f>
        <v>-</v>
      </c>
    </row>
    <row r="11" spans="1:21" ht="30" customHeight="1">
      <c r="A11" s="54" t="s">
        <v>104</v>
      </c>
      <c r="B11" s="102"/>
      <c r="C11" s="102"/>
      <c r="D11" s="102"/>
      <c r="E11" s="102"/>
      <c r="F11" s="102"/>
      <c r="G11" s="102"/>
      <c r="H11" s="103"/>
      <c r="I11" s="256"/>
      <c r="J11" s="257"/>
      <c r="K11" s="257"/>
      <c r="L11" s="102"/>
      <c r="M11" s="179" t="str">
        <f>IF(C11=0,"-",(F11+G11)/(C11-D11))</f>
        <v>-</v>
      </c>
      <c r="N11" s="50" t="e">
        <f>IF(M11&gt;=0,VLOOKUP(M11,RET_T1,2),"-")</f>
        <v>#N/A</v>
      </c>
      <c r="O11" s="204" t="str">
        <f>IF(F11=0,"-",(H11/F11))</f>
        <v>-</v>
      </c>
      <c r="P11" s="179" t="str">
        <f>IF(OR(F11=0),"-",(I11/F11))</f>
        <v>-</v>
      </c>
      <c r="Q11" s="50" t="e">
        <f>IF(P11&gt;=0,VLOOKUP(P11,ACH_T3,2),"-")</f>
        <v>#N/A</v>
      </c>
      <c r="R11" s="179" t="str">
        <f>IF(AND(C11-F11=0,I11=0),"-",(J11+K11)/(I11))</f>
        <v>-</v>
      </c>
      <c r="S11" s="51" t="e">
        <f>IF(R11&gt;=0,VLOOKUP(R11,PROG_T5,2),"-")</f>
        <v>#N/A</v>
      </c>
      <c r="T11" s="52">
        <f>IF(C11=0,0,(E11/(C11-(F11+G11))))</f>
        <v>0</v>
      </c>
      <c r="U11" s="53" t="str">
        <f>IF(T11&gt;0,VLOOKUP(T11,PROG_T5,2),"-")</f>
        <v>-</v>
      </c>
    </row>
    <row r="12" spans="1:21" ht="30" customHeight="1">
      <c r="A12" s="54" t="s">
        <v>133</v>
      </c>
      <c r="B12" s="102"/>
      <c r="C12" s="102"/>
      <c r="D12" s="102"/>
      <c r="E12" s="102"/>
      <c r="F12" s="102"/>
      <c r="G12" s="102"/>
      <c r="H12" s="103"/>
      <c r="I12" s="103"/>
      <c r="J12" s="163"/>
      <c r="K12" s="102"/>
      <c r="L12" s="102"/>
      <c r="M12" s="179" t="str">
        <f>IF(C12=0,"-",(F12+G12)/(C12-D12))</f>
        <v>-</v>
      </c>
      <c r="N12" s="50" t="e">
        <f>IF(M12&gt;=0,VLOOKUP(M12,RET_T1,2),"-")</f>
        <v>#N/A</v>
      </c>
      <c r="O12" s="203" t="str">
        <f>IF(F12=0,"-",(H12/F12))</f>
        <v>-</v>
      </c>
      <c r="P12" s="179" t="str">
        <f>IF(OR(F12=0),"-",(I12/F12))</f>
        <v>-</v>
      </c>
      <c r="Q12" s="50" t="e">
        <f>IF(P12&gt;=0,VLOOKUP(P12,ACH_T3,2),"-")</f>
        <v>#N/A</v>
      </c>
      <c r="R12" s="179" t="str">
        <f>IF(AND(C12-F12=0,I12=0),"-",(J12+K12)/(I12))</f>
        <v>-</v>
      </c>
      <c r="S12" s="51" t="e">
        <f>IF(R12&gt;=0,VLOOKUP(R12,PROG_T5,2),"-")</f>
        <v>#N/A</v>
      </c>
      <c r="T12" s="52">
        <f>IF(C12=0,0,(E12/(C12-(F12+G12))))</f>
        <v>0</v>
      </c>
      <c r="U12" s="53" t="str">
        <f>IF(T12&gt;0,VLOOKUP(T12,PROG_T5,2),"-")</f>
        <v>-</v>
      </c>
    </row>
    <row r="13" spans="1:21" ht="30" customHeight="1" thickBot="1">
      <c r="A13" s="62" t="s">
        <v>10</v>
      </c>
      <c r="B13" s="107">
        <f>SUM(B10:B12)</f>
        <v>0</v>
      </c>
      <c r="C13" s="17">
        <f aca="true" t="shared" si="0" ref="C13:L13">SUM(C10:C12)</f>
        <v>0</v>
      </c>
      <c r="D13" s="17">
        <f t="shared" si="0"/>
        <v>0</v>
      </c>
      <c r="E13" s="17">
        <f t="shared" si="0"/>
        <v>0</v>
      </c>
      <c r="F13" s="17">
        <f t="shared" si="0"/>
        <v>0</v>
      </c>
      <c r="G13" s="17">
        <f t="shared" si="0"/>
        <v>0</v>
      </c>
      <c r="H13" s="237">
        <f>SUM(H10:H12)</f>
        <v>0</v>
      </c>
      <c r="I13" s="18">
        <f t="shared" si="0"/>
        <v>0</v>
      </c>
      <c r="J13" s="16">
        <f t="shared" si="0"/>
        <v>0</v>
      </c>
      <c r="K13" s="17">
        <f t="shared" si="0"/>
        <v>0</v>
      </c>
      <c r="L13" s="17">
        <f t="shared" si="0"/>
        <v>0</v>
      </c>
      <c r="M13" s="180" t="str">
        <f>IF(C13=0,"-",(F13+G13)/(C13-D13))</f>
        <v>-</v>
      </c>
      <c r="N13" s="57" t="e">
        <f>IF(M13&gt;=0,VLOOKUP(M13,RET_T1,2),"-")</f>
        <v>#N/A</v>
      </c>
      <c r="O13" s="205" t="str">
        <f>IF(F13=0,"-",(H13/F13))</f>
        <v>-</v>
      </c>
      <c r="P13" s="180" t="str">
        <f>IF(OR(F13=0),"-",(I13/F13))</f>
        <v>-</v>
      </c>
      <c r="Q13" s="57" t="e">
        <f>IF(P13&gt;=0,VLOOKUP(P13,ACH_T3,2),"-")</f>
        <v>#N/A</v>
      </c>
      <c r="R13" s="180" t="str">
        <f>IF(AND(C13-F13=0,I13=0),"-",(J13+K13)/(I13))</f>
        <v>-</v>
      </c>
      <c r="S13" s="58" t="e">
        <f>IF(R13&gt;=0,VLOOKUP(R13,PROG_T5,2),"-")</f>
        <v>#N/A</v>
      </c>
      <c r="T13" s="56">
        <f>IF(C13=0,0,(E13/(C13-(F13+G13))))</f>
        <v>0</v>
      </c>
      <c r="U13" s="21" t="str">
        <f>IF(T13&gt;0,VLOOKUP(T13,PROG_T5,2),"-")</f>
        <v>-</v>
      </c>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1" ht="15.75" thickBot="1">
      <c r="A15" s="59" t="s">
        <v>72</v>
      </c>
      <c r="B15" s="32"/>
      <c r="C15" s="32"/>
      <c r="D15" s="32"/>
      <c r="E15" s="32"/>
      <c r="F15" s="32"/>
      <c r="G15" s="32"/>
      <c r="H15" s="32"/>
      <c r="I15" s="32"/>
      <c r="J15" s="32"/>
      <c r="K15" s="32"/>
      <c r="L15" s="32"/>
      <c r="M15" s="32"/>
      <c r="N15" s="32"/>
      <c r="O15" s="32"/>
      <c r="P15" s="32"/>
      <c r="Q15" s="32"/>
      <c r="R15" s="32"/>
      <c r="S15" s="32"/>
      <c r="T15" s="32"/>
      <c r="U15" s="32"/>
    </row>
    <row r="16" spans="1:21" ht="24.75" customHeight="1" thickTop="1">
      <c r="A16" s="63" t="s">
        <v>149</v>
      </c>
      <c r="B16" s="248"/>
      <c r="C16" s="248"/>
      <c r="D16" s="248"/>
      <c r="E16" s="248"/>
      <c r="F16" s="248"/>
      <c r="G16" s="248"/>
      <c r="H16" s="249"/>
      <c r="I16" s="250"/>
      <c r="J16" s="251"/>
      <c r="K16" s="248"/>
      <c r="L16" s="248"/>
      <c r="M16" s="181" t="str">
        <f>IF(C16=0,"-",(F16+G16)/(C16-D16))</f>
        <v>-</v>
      </c>
      <c r="N16" s="65" t="e">
        <f>IF(M16&gt;=0,VLOOKUP(M16,RET_T1,2),"-")</f>
        <v>#N/A</v>
      </c>
      <c r="O16" s="207" t="str">
        <f>IF(E16=0,"-",(H16/F16))</f>
        <v>-</v>
      </c>
      <c r="P16" s="181" t="str">
        <f>IF(OR(F16=0),"-",(I16/F16))</f>
        <v>-</v>
      </c>
      <c r="Q16" s="65" t="e">
        <f>IF(P16&gt;=0,VLOOKUP(P16,ACH_T3,2),"-")</f>
        <v>#N/A</v>
      </c>
      <c r="R16" s="181" t="str">
        <f>IF(AND(C16-F16=0,I16=0),"-",(J16+K16)/(I16))</f>
        <v>-</v>
      </c>
      <c r="S16" s="66" t="e">
        <f>IF(R16&gt;=0,VLOOKUP(R16,PROG_T5,2),"-")</f>
        <v>#N/A</v>
      </c>
      <c r="T16" s="67">
        <f>IF(C16=0,0,(E16/(C16-(F16+G16))))</f>
        <v>0</v>
      </c>
      <c r="U16" s="68" t="str">
        <f>IF(T16&gt;0,VLOOKUP(T16,PROG_T5,2),"-")</f>
        <v>-</v>
      </c>
    </row>
    <row r="17" spans="1:21" ht="24.75" customHeight="1" thickBot="1">
      <c r="A17" s="101" t="s">
        <v>150</v>
      </c>
      <c r="B17" s="252"/>
      <c r="C17" s="252"/>
      <c r="D17" s="252"/>
      <c r="E17" s="252"/>
      <c r="F17" s="252"/>
      <c r="G17" s="252"/>
      <c r="H17" s="253"/>
      <c r="I17" s="254"/>
      <c r="J17" s="255"/>
      <c r="K17" s="252"/>
      <c r="L17" s="252"/>
      <c r="M17" s="182" t="str">
        <f>IF(C17=0,"-",(F17+G17)/(C17-D17))</f>
        <v>-</v>
      </c>
      <c r="N17" s="70" t="e">
        <f>IF(M17&gt;=0,VLOOKUP(M17,RET_T1,2),"-")</f>
        <v>#N/A</v>
      </c>
      <c r="O17" s="206" t="str">
        <f>IF(E17=0,"-",(H17/F17))</f>
        <v>-</v>
      </c>
      <c r="P17" s="182" t="str">
        <f>IF(OR(F17=0),"-",(I17/F17))</f>
        <v>-</v>
      </c>
      <c r="Q17" s="70" t="e">
        <f>IF(P17&gt;=0,VLOOKUP(P17,ACH_T3,2),"-")</f>
        <v>#N/A</v>
      </c>
      <c r="R17" s="182" t="str">
        <f>IF(AND(C17-F17=0,I17=0),"-",(J17+K17)/(I17))</f>
        <v>-</v>
      </c>
      <c r="S17" s="71" t="e">
        <f>IF(R17&gt;=0,VLOOKUP(R17,PROG_T5,2),"-")</f>
        <v>#N/A</v>
      </c>
      <c r="T17" s="72">
        <f>IF(C17=0,0,(E17/(C17-(F17+G17))))</f>
        <v>0</v>
      </c>
      <c r="U17" s="73" t="str">
        <f>IF(T17&gt;0,VLOOKUP(T17,PROG_T5,2),"-")</f>
        <v>-</v>
      </c>
    </row>
    <row r="18" spans="1:21" ht="15.75" thickTop="1">
      <c r="A18" s="32"/>
      <c r="B18" s="32"/>
      <c r="C18" s="32"/>
      <c r="D18" s="32"/>
      <c r="E18" s="32"/>
      <c r="F18" s="264" t="s">
        <v>131</v>
      </c>
      <c r="G18" s="32"/>
      <c r="H18" s="32"/>
      <c r="I18" s="32"/>
      <c r="J18" s="32"/>
      <c r="K18" s="32"/>
      <c r="L18" s="32"/>
      <c r="M18" s="32"/>
      <c r="N18" s="32"/>
      <c r="O18" s="32"/>
      <c r="P18" s="32"/>
      <c r="Q18" s="32"/>
      <c r="R18" s="32"/>
      <c r="S18" s="32"/>
      <c r="T18" s="32"/>
      <c r="U18" s="32"/>
    </row>
    <row r="19" spans="1:29" ht="35.25" customHeight="1">
      <c r="A19" s="32"/>
      <c r="B19" s="32"/>
      <c r="C19" s="32"/>
      <c r="D19" s="32"/>
      <c r="E19" s="32"/>
      <c r="F19" s="32" t="s">
        <v>25</v>
      </c>
      <c r="G19" s="292" t="s">
        <v>139</v>
      </c>
      <c r="H19" s="292"/>
      <c r="I19" s="292"/>
      <c r="J19" s="292"/>
      <c r="K19" s="292"/>
      <c r="L19" s="292"/>
      <c r="M19" s="292"/>
      <c r="N19" s="292"/>
      <c r="O19" s="292"/>
      <c r="P19" s="292"/>
      <c r="Q19" s="292"/>
      <c r="R19" s="292"/>
      <c r="S19" s="292"/>
      <c r="T19" s="292"/>
      <c r="U19" s="292"/>
      <c r="AB19" s="60">
        <v>0.7</v>
      </c>
      <c r="AC19" s="61" t="s">
        <v>17</v>
      </c>
    </row>
    <row r="20" spans="1:29" ht="15">
      <c r="A20" s="32"/>
      <c r="B20" s="32"/>
      <c r="C20" s="32"/>
      <c r="D20" s="32"/>
      <c r="E20" s="32"/>
      <c r="F20" s="32" t="s">
        <v>26</v>
      </c>
      <c r="G20" s="292" t="s">
        <v>125</v>
      </c>
      <c r="H20" s="292"/>
      <c r="I20" s="292"/>
      <c r="J20" s="292"/>
      <c r="K20" s="292"/>
      <c r="L20" s="292"/>
      <c r="M20" s="292"/>
      <c r="N20" s="292"/>
      <c r="O20" s="292"/>
      <c r="P20" s="292"/>
      <c r="Q20" s="292"/>
      <c r="R20" s="292"/>
      <c r="S20" s="292"/>
      <c r="T20" s="292"/>
      <c r="U20" s="292"/>
      <c r="AB20" s="60"/>
      <c r="AC20" s="61"/>
    </row>
    <row r="21" spans="1:29" ht="34.5" customHeight="1">
      <c r="A21" s="32"/>
      <c r="B21" s="32"/>
      <c r="C21" s="32"/>
      <c r="D21" s="32"/>
      <c r="E21" s="32"/>
      <c r="F21" s="197" t="s">
        <v>127</v>
      </c>
      <c r="G21" s="292" t="s">
        <v>130</v>
      </c>
      <c r="H21" s="292"/>
      <c r="I21" s="292"/>
      <c r="J21" s="292"/>
      <c r="K21" s="292"/>
      <c r="L21" s="292"/>
      <c r="M21" s="292"/>
      <c r="N21" s="292"/>
      <c r="O21" s="292"/>
      <c r="P21" s="292"/>
      <c r="Q21" s="292"/>
      <c r="R21" s="292"/>
      <c r="S21" s="292"/>
      <c r="T21" s="292"/>
      <c r="U21" s="292"/>
      <c r="AB21" s="60"/>
      <c r="AC21" s="61"/>
    </row>
    <row r="22" spans="1:29" ht="42" customHeight="1">
      <c r="A22" s="32"/>
      <c r="B22" s="32"/>
      <c r="C22" s="32"/>
      <c r="D22" s="32"/>
      <c r="E22" s="32"/>
      <c r="F22" s="198" t="s">
        <v>27</v>
      </c>
      <c r="G22" s="292" t="s">
        <v>126</v>
      </c>
      <c r="H22" s="292"/>
      <c r="I22" s="292"/>
      <c r="J22" s="292"/>
      <c r="K22" s="292"/>
      <c r="L22" s="292"/>
      <c r="M22" s="292"/>
      <c r="N22" s="292"/>
      <c r="O22" s="292"/>
      <c r="P22" s="292"/>
      <c r="Q22" s="292"/>
      <c r="R22" s="292"/>
      <c r="S22" s="292"/>
      <c r="T22" s="292"/>
      <c r="U22" s="292"/>
      <c r="AB22" s="60"/>
      <c r="AC22" s="61"/>
    </row>
    <row r="23" spans="1:29" ht="15">
      <c r="A23" s="32"/>
      <c r="B23" s="32"/>
      <c r="C23" s="32"/>
      <c r="D23" s="32"/>
      <c r="E23" s="32"/>
      <c r="F23" s="198" t="s">
        <v>28</v>
      </c>
      <c r="G23" s="299" t="s">
        <v>135</v>
      </c>
      <c r="H23" s="300"/>
      <c r="I23" s="300"/>
      <c r="J23" s="300"/>
      <c r="K23" s="300"/>
      <c r="L23" s="300"/>
      <c r="M23" s="300"/>
      <c r="N23" s="300"/>
      <c r="O23" s="300"/>
      <c r="P23" s="300"/>
      <c r="Q23" s="300"/>
      <c r="R23" s="300"/>
      <c r="S23" s="300"/>
      <c r="T23" s="300"/>
      <c r="U23" s="300"/>
      <c r="AB23" s="60">
        <v>0.9</v>
      </c>
      <c r="AC23" s="61" t="s">
        <v>19</v>
      </c>
    </row>
    <row r="24" spans="1:21" ht="15">
      <c r="A24" s="32"/>
      <c r="B24" s="32"/>
      <c r="C24" s="32"/>
      <c r="D24" s="32"/>
      <c r="E24" s="32"/>
      <c r="F24" s="198" t="s">
        <v>29</v>
      </c>
      <c r="G24" s="300" t="s">
        <v>69</v>
      </c>
      <c r="H24" s="300"/>
      <c r="I24" s="300"/>
      <c r="J24" s="300"/>
      <c r="K24" s="300"/>
      <c r="L24" s="300"/>
      <c r="M24" s="300"/>
      <c r="N24" s="300"/>
      <c r="O24" s="300"/>
      <c r="P24" s="300"/>
      <c r="Q24" s="300"/>
      <c r="R24" s="300"/>
      <c r="S24" s="300"/>
      <c r="T24" s="300"/>
      <c r="U24" s="300"/>
    </row>
    <row r="25" spans="1:21" ht="15">
      <c r="A25" s="32"/>
      <c r="B25" s="32"/>
      <c r="C25" s="32"/>
      <c r="D25" s="32"/>
      <c r="E25" s="32"/>
      <c r="F25" s="198" t="s">
        <v>30</v>
      </c>
      <c r="G25" s="300" t="s">
        <v>68</v>
      </c>
      <c r="H25" s="300"/>
      <c r="I25" s="300"/>
      <c r="J25" s="300"/>
      <c r="K25" s="300"/>
      <c r="L25" s="300"/>
      <c r="M25" s="300"/>
      <c r="N25" s="300"/>
      <c r="O25" s="300"/>
      <c r="P25" s="300"/>
      <c r="Q25" s="300"/>
      <c r="R25" s="300"/>
      <c r="S25" s="300"/>
      <c r="T25" s="300"/>
      <c r="U25" s="300"/>
    </row>
    <row r="26" spans="1:21" ht="30" customHeight="1">
      <c r="A26" s="32"/>
      <c r="B26" s="32"/>
      <c r="C26" s="32"/>
      <c r="D26" s="32"/>
      <c r="E26" s="32"/>
      <c r="F26" s="198" t="s">
        <v>31</v>
      </c>
      <c r="G26" s="292" t="s">
        <v>116</v>
      </c>
      <c r="H26" s="292"/>
      <c r="I26" s="292"/>
      <c r="J26" s="292"/>
      <c r="K26" s="292"/>
      <c r="L26" s="292"/>
      <c r="M26" s="292"/>
      <c r="N26" s="292"/>
      <c r="O26" s="292"/>
      <c r="P26" s="292"/>
      <c r="Q26" s="292"/>
      <c r="R26" s="292"/>
      <c r="S26" s="292"/>
      <c r="T26" s="292"/>
      <c r="U26" s="292"/>
    </row>
    <row r="27" spans="1:21" ht="30.75" customHeight="1">
      <c r="A27" s="32"/>
      <c r="B27" s="32"/>
      <c r="C27" s="32"/>
      <c r="D27" s="32"/>
      <c r="E27" s="32"/>
      <c r="F27" s="198" t="s">
        <v>32</v>
      </c>
      <c r="G27" s="301" t="s">
        <v>140</v>
      </c>
      <c r="H27" s="301"/>
      <c r="I27" s="301"/>
      <c r="J27" s="301"/>
      <c r="K27" s="301"/>
      <c r="L27" s="301"/>
      <c r="M27" s="301"/>
      <c r="N27" s="301"/>
      <c r="O27" s="301"/>
      <c r="P27" s="301"/>
      <c r="Q27" s="301"/>
      <c r="R27" s="301"/>
      <c r="S27" s="301"/>
      <c r="T27" s="301"/>
      <c r="U27" s="301"/>
    </row>
    <row r="28" spans="1:21" ht="30" customHeight="1">
      <c r="A28" s="32"/>
      <c r="B28" s="32"/>
      <c r="C28" s="32"/>
      <c r="D28" s="32"/>
      <c r="E28" s="32"/>
      <c r="F28" s="198" t="s">
        <v>33</v>
      </c>
      <c r="G28" s="301" t="s">
        <v>141</v>
      </c>
      <c r="H28" s="301"/>
      <c r="I28" s="301"/>
      <c r="J28" s="301"/>
      <c r="K28" s="301"/>
      <c r="L28" s="301"/>
      <c r="M28" s="301"/>
      <c r="N28" s="301"/>
      <c r="O28" s="301"/>
      <c r="P28" s="301"/>
      <c r="Q28" s="301"/>
      <c r="R28" s="301"/>
      <c r="S28" s="301"/>
      <c r="T28" s="301"/>
      <c r="U28" s="301"/>
    </row>
    <row r="29" spans="1:21" ht="15">
      <c r="A29" s="32"/>
      <c r="B29" s="32"/>
      <c r="C29" s="32"/>
      <c r="D29" s="32"/>
      <c r="E29" s="32"/>
      <c r="F29" s="198" t="s">
        <v>34</v>
      </c>
      <c r="G29" s="299" t="s">
        <v>117</v>
      </c>
      <c r="H29" s="299"/>
      <c r="I29" s="299"/>
      <c r="J29" s="299"/>
      <c r="K29" s="299"/>
      <c r="L29" s="299"/>
      <c r="M29" s="299"/>
      <c r="N29" s="299"/>
      <c r="O29" s="299"/>
      <c r="P29" s="299"/>
      <c r="Q29" s="299"/>
      <c r="R29" s="299"/>
      <c r="S29" s="299"/>
      <c r="T29" s="299"/>
      <c r="U29" s="299"/>
    </row>
    <row r="30" spans="1:21" ht="15">
      <c r="A30" s="32"/>
      <c r="B30" s="32"/>
      <c r="C30" s="32"/>
      <c r="D30" s="32"/>
      <c r="E30" s="32"/>
      <c r="F30" s="198" t="s">
        <v>35</v>
      </c>
      <c r="G30" s="302" t="s">
        <v>118</v>
      </c>
      <c r="H30" s="302"/>
      <c r="I30" s="302"/>
      <c r="J30" s="302"/>
      <c r="K30" s="302"/>
      <c r="L30" s="302"/>
      <c r="M30" s="302"/>
      <c r="N30" s="302"/>
      <c r="O30" s="302"/>
      <c r="P30" s="302"/>
      <c r="Q30" s="302"/>
      <c r="R30" s="302"/>
      <c r="S30" s="302"/>
      <c r="T30" s="302"/>
      <c r="U30" s="302"/>
    </row>
    <row r="31" spans="1:21" ht="30.75" customHeight="1" thickBot="1">
      <c r="A31" s="32"/>
      <c r="B31" s="32"/>
      <c r="C31" s="32"/>
      <c r="D31" s="32"/>
      <c r="E31" s="32"/>
      <c r="F31" s="197" t="s">
        <v>40</v>
      </c>
      <c r="G31" s="316" t="s">
        <v>137</v>
      </c>
      <c r="H31" s="316"/>
      <c r="I31" s="316"/>
      <c r="J31" s="316"/>
      <c r="K31" s="316"/>
      <c r="L31" s="316"/>
      <c r="M31" s="316"/>
      <c r="N31" s="316"/>
      <c r="O31" s="316"/>
      <c r="P31" s="316"/>
      <c r="Q31" s="316"/>
      <c r="R31" s="316"/>
      <c r="S31" s="316"/>
      <c r="T31" s="316"/>
      <c r="U31" s="316"/>
    </row>
    <row r="32" spans="1:21" ht="15">
      <c r="A32" s="304" t="s">
        <v>57</v>
      </c>
      <c r="B32" s="307"/>
      <c r="C32" s="308"/>
      <c r="D32" s="308"/>
      <c r="E32" s="308"/>
      <c r="F32" s="308"/>
      <c r="G32" s="308"/>
      <c r="H32" s="308"/>
      <c r="I32" s="308"/>
      <c r="J32" s="308"/>
      <c r="K32" s="308"/>
      <c r="L32" s="308"/>
      <c r="M32" s="308"/>
      <c r="N32" s="308"/>
      <c r="O32" s="308"/>
      <c r="P32" s="308"/>
      <c r="Q32" s="308"/>
      <c r="R32" s="308"/>
      <c r="S32" s="308"/>
      <c r="T32" s="308"/>
      <c r="U32" s="309"/>
    </row>
    <row r="33" spans="1:21" ht="15">
      <c r="A33" s="305"/>
      <c r="B33" s="310"/>
      <c r="C33" s="311"/>
      <c r="D33" s="311"/>
      <c r="E33" s="311"/>
      <c r="F33" s="311"/>
      <c r="G33" s="311"/>
      <c r="H33" s="311"/>
      <c r="I33" s="311"/>
      <c r="J33" s="311"/>
      <c r="K33" s="311"/>
      <c r="L33" s="311"/>
      <c r="M33" s="311"/>
      <c r="N33" s="311"/>
      <c r="O33" s="311"/>
      <c r="P33" s="311"/>
      <c r="Q33" s="311"/>
      <c r="R33" s="311"/>
      <c r="S33" s="311"/>
      <c r="T33" s="311"/>
      <c r="U33" s="312"/>
    </row>
    <row r="34" spans="1:21" ht="15">
      <c r="A34" s="305"/>
      <c r="B34" s="310"/>
      <c r="C34" s="311"/>
      <c r="D34" s="311"/>
      <c r="E34" s="311"/>
      <c r="F34" s="311"/>
      <c r="G34" s="311"/>
      <c r="H34" s="311"/>
      <c r="I34" s="311"/>
      <c r="J34" s="311"/>
      <c r="K34" s="311"/>
      <c r="L34" s="311"/>
      <c r="M34" s="311"/>
      <c r="N34" s="311"/>
      <c r="O34" s="311"/>
      <c r="P34" s="311"/>
      <c r="Q34" s="311"/>
      <c r="R34" s="311"/>
      <c r="S34" s="311"/>
      <c r="T34" s="311"/>
      <c r="U34" s="312"/>
    </row>
    <row r="35" spans="1:21" ht="15">
      <c r="A35" s="305"/>
      <c r="B35" s="310"/>
      <c r="C35" s="311"/>
      <c r="D35" s="311"/>
      <c r="E35" s="311"/>
      <c r="F35" s="311"/>
      <c r="G35" s="311"/>
      <c r="H35" s="311"/>
      <c r="I35" s="311"/>
      <c r="J35" s="311"/>
      <c r="K35" s="311"/>
      <c r="L35" s="311"/>
      <c r="M35" s="311"/>
      <c r="N35" s="311"/>
      <c r="O35" s="311"/>
      <c r="P35" s="311"/>
      <c r="Q35" s="311"/>
      <c r="R35" s="311"/>
      <c r="S35" s="311"/>
      <c r="T35" s="311"/>
      <c r="U35" s="312"/>
    </row>
    <row r="36" spans="1:21" ht="15">
      <c r="A36" s="305"/>
      <c r="B36" s="310"/>
      <c r="C36" s="311"/>
      <c r="D36" s="311"/>
      <c r="E36" s="311"/>
      <c r="F36" s="311"/>
      <c r="G36" s="311"/>
      <c r="H36" s="311"/>
      <c r="I36" s="311"/>
      <c r="J36" s="311"/>
      <c r="K36" s="311"/>
      <c r="L36" s="311"/>
      <c r="M36" s="311"/>
      <c r="N36" s="311"/>
      <c r="O36" s="311"/>
      <c r="P36" s="311"/>
      <c r="Q36" s="311"/>
      <c r="R36" s="311"/>
      <c r="S36" s="311"/>
      <c r="T36" s="311"/>
      <c r="U36" s="312"/>
    </row>
    <row r="37" spans="1:21" ht="15">
      <c r="A37" s="305"/>
      <c r="B37" s="310"/>
      <c r="C37" s="311"/>
      <c r="D37" s="311"/>
      <c r="E37" s="311"/>
      <c r="F37" s="311"/>
      <c r="G37" s="311"/>
      <c r="H37" s="311"/>
      <c r="I37" s="311"/>
      <c r="J37" s="311"/>
      <c r="K37" s="311"/>
      <c r="L37" s="311"/>
      <c r="M37" s="311"/>
      <c r="N37" s="311"/>
      <c r="O37" s="311"/>
      <c r="P37" s="311"/>
      <c r="Q37" s="311"/>
      <c r="R37" s="311"/>
      <c r="S37" s="311"/>
      <c r="T37" s="311"/>
      <c r="U37" s="312"/>
    </row>
    <row r="38" spans="1:21" ht="15">
      <c r="A38" s="305"/>
      <c r="B38" s="310"/>
      <c r="C38" s="311"/>
      <c r="D38" s="311"/>
      <c r="E38" s="311"/>
      <c r="F38" s="311"/>
      <c r="G38" s="311"/>
      <c r="H38" s="311"/>
      <c r="I38" s="311"/>
      <c r="J38" s="311"/>
      <c r="K38" s="311"/>
      <c r="L38" s="311"/>
      <c r="M38" s="311"/>
      <c r="N38" s="311"/>
      <c r="O38" s="311"/>
      <c r="P38" s="311"/>
      <c r="Q38" s="311"/>
      <c r="R38" s="311"/>
      <c r="S38" s="311"/>
      <c r="T38" s="311"/>
      <c r="U38" s="312"/>
    </row>
    <row r="39" spans="1:21" ht="15.75" thickBot="1">
      <c r="A39" s="306"/>
      <c r="B39" s="313"/>
      <c r="C39" s="314"/>
      <c r="D39" s="314"/>
      <c r="E39" s="314"/>
      <c r="F39" s="314"/>
      <c r="G39" s="314"/>
      <c r="H39" s="314"/>
      <c r="I39" s="314"/>
      <c r="J39" s="314"/>
      <c r="K39" s="314"/>
      <c r="L39" s="314"/>
      <c r="M39" s="314"/>
      <c r="N39" s="314"/>
      <c r="O39" s="314"/>
      <c r="P39" s="314"/>
      <c r="Q39" s="314"/>
      <c r="R39" s="314"/>
      <c r="S39" s="314"/>
      <c r="T39" s="314"/>
      <c r="U39" s="315"/>
    </row>
    <row r="40" spans="1:21" ht="15">
      <c r="A40" s="32"/>
      <c r="B40" s="32"/>
      <c r="C40" s="32"/>
      <c r="D40" s="32"/>
      <c r="E40" s="32"/>
      <c r="F40" s="32"/>
      <c r="G40" s="32"/>
      <c r="H40" s="32"/>
      <c r="I40" s="32"/>
      <c r="J40" s="32"/>
      <c r="K40" s="32"/>
      <c r="L40" s="32"/>
      <c r="M40" s="32"/>
      <c r="N40" s="32"/>
      <c r="O40" s="32"/>
      <c r="P40" s="32"/>
      <c r="Q40" s="32"/>
      <c r="R40" s="32"/>
      <c r="S40" s="32"/>
      <c r="T40" s="32"/>
      <c r="U40" s="32"/>
    </row>
  </sheetData>
  <sheetProtection password="CDDA" sheet="1" selectLockedCells="1"/>
  <mergeCells count="28">
    <mergeCell ref="G30:U30"/>
    <mergeCell ref="G20:U20"/>
    <mergeCell ref="G25:U25"/>
    <mergeCell ref="G27:U27"/>
    <mergeCell ref="G26:U26"/>
    <mergeCell ref="G28:U28"/>
    <mergeCell ref="G29:U29"/>
    <mergeCell ref="G21:U21"/>
    <mergeCell ref="A32:A39"/>
    <mergeCell ref="B32:U39"/>
    <mergeCell ref="J8:S8"/>
    <mergeCell ref="T8:U8"/>
    <mergeCell ref="G19:U19"/>
    <mergeCell ref="G22:U22"/>
    <mergeCell ref="H7:H8"/>
    <mergeCell ref="G31:U31"/>
    <mergeCell ref="G24:U24"/>
    <mergeCell ref="G23:U23"/>
    <mergeCell ref="C4:I4"/>
    <mergeCell ref="A7:A8"/>
    <mergeCell ref="B7:B8"/>
    <mergeCell ref="C7:C8"/>
    <mergeCell ref="E7:E8"/>
    <mergeCell ref="F7:F8"/>
    <mergeCell ref="G7:G8"/>
    <mergeCell ref="I7:I8"/>
    <mergeCell ref="D7:D8"/>
    <mergeCell ref="A4:B4"/>
  </mergeCells>
  <printOptions/>
  <pageMargins left="0.75" right="0.75" top="1" bottom="1" header="0.5" footer="0.5"/>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AC39"/>
  <sheetViews>
    <sheetView zoomScale="130" zoomScaleNormal="130" zoomScalePageLayoutView="0" workbookViewId="0" topLeftCell="A7">
      <selection activeCell="B16" sqref="B16"/>
    </sheetView>
  </sheetViews>
  <sheetFormatPr defaultColWidth="9.140625" defaultRowHeight="12.75"/>
  <cols>
    <col min="1" max="1" width="11.57421875" style="33" customWidth="1"/>
    <col min="2" max="3" width="9.140625" style="33" customWidth="1"/>
    <col min="4" max="4" width="10.00390625" style="33" customWidth="1"/>
    <col min="5" max="6" width="11.57421875" style="33" customWidth="1"/>
    <col min="7" max="8" width="10.140625" style="33" customWidth="1"/>
    <col min="9" max="9" width="10.57421875" style="33" customWidth="1"/>
    <col min="10" max="10" width="14.140625" style="33" customWidth="1"/>
    <col min="11" max="11" width="11.00390625" style="33" customWidth="1"/>
    <col min="12" max="12" width="6.8515625" style="33" customWidth="1"/>
    <col min="13" max="13" width="9.140625" style="33" customWidth="1"/>
    <col min="14" max="15" width="11.8515625" style="33" customWidth="1"/>
    <col min="16" max="16" width="13.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87</v>
      </c>
      <c r="B1" s="32"/>
      <c r="C1" s="32"/>
      <c r="D1" s="32"/>
      <c r="E1" s="32"/>
      <c r="F1" s="32"/>
      <c r="G1" s="32"/>
      <c r="H1" s="32"/>
      <c r="I1" s="32"/>
      <c r="J1" s="32"/>
      <c r="K1" s="32"/>
      <c r="L1" s="32"/>
      <c r="M1" s="32"/>
      <c r="N1" s="32"/>
      <c r="O1" s="32"/>
      <c r="P1" s="32"/>
      <c r="Q1" s="32"/>
      <c r="R1" s="32"/>
      <c r="S1" s="32"/>
      <c r="T1" s="32"/>
      <c r="U1" s="32"/>
    </row>
    <row r="2" spans="1:21" ht="15">
      <c r="A2" s="31" t="s">
        <v>44</v>
      </c>
      <c r="B2" s="32"/>
      <c r="C2" s="32"/>
      <c r="D2" s="32"/>
      <c r="E2" s="32"/>
      <c r="F2" s="32"/>
      <c r="G2" s="32"/>
      <c r="H2" s="32"/>
      <c r="I2" s="32"/>
      <c r="J2" s="32"/>
      <c r="K2" s="32"/>
      <c r="L2" s="32"/>
      <c r="M2" s="32"/>
      <c r="N2" s="32"/>
      <c r="O2" s="32"/>
      <c r="P2" s="32"/>
      <c r="Q2" s="32"/>
      <c r="R2" s="32"/>
      <c r="S2" s="32"/>
      <c r="T2" s="32"/>
      <c r="U2" s="32"/>
    </row>
    <row r="3" spans="1:21" ht="9.75" customHeight="1" thickBot="1">
      <c r="A3" s="32"/>
      <c r="B3" s="32"/>
      <c r="C3" s="32"/>
      <c r="D3" s="32"/>
      <c r="E3" s="32"/>
      <c r="F3" s="32"/>
      <c r="G3" s="32"/>
      <c r="H3" s="32"/>
      <c r="I3" s="32"/>
      <c r="J3" s="32"/>
      <c r="K3" s="32"/>
      <c r="L3" s="32"/>
      <c r="M3" s="32"/>
      <c r="N3" s="32"/>
      <c r="O3" s="32"/>
      <c r="P3" s="32"/>
      <c r="Q3" s="32"/>
      <c r="R3" s="32"/>
      <c r="S3" s="32"/>
      <c r="T3" s="32"/>
      <c r="U3" s="32"/>
    </row>
    <row r="4" spans="1:21" ht="33.75" customHeight="1" thickBot="1">
      <c r="A4" s="292" t="s">
        <v>111</v>
      </c>
      <c r="B4" s="292"/>
      <c r="C4" s="293"/>
      <c r="D4" s="285"/>
      <c r="E4" s="286"/>
      <c r="F4" s="286"/>
      <c r="G4" s="286"/>
      <c r="H4" s="286"/>
      <c r="I4" s="287"/>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71</v>
      </c>
      <c r="B6" s="32"/>
      <c r="C6" s="32"/>
      <c r="D6" s="32"/>
      <c r="E6" s="32"/>
      <c r="F6" s="32"/>
      <c r="G6" s="32"/>
      <c r="H6" s="32"/>
      <c r="I6" s="32"/>
      <c r="J6" s="32"/>
      <c r="K6" s="32"/>
      <c r="L6" s="32"/>
      <c r="M6" s="32"/>
      <c r="N6" s="32"/>
      <c r="O6" s="32"/>
      <c r="P6" s="32"/>
      <c r="Q6" s="32"/>
      <c r="R6" s="32"/>
      <c r="S6" s="32"/>
      <c r="T6" s="32"/>
      <c r="U6" s="32"/>
    </row>
    <row r="7" spans="1:21" ht="21.75" customHeight="1" thickTop="1">
      <c r="A7" s="288" t="s">
        <v>24</v>
      </c>
      <c r="B7" s="290" t="s">
        <v>25</v>
      </c>
      <c r="C7" s="290" t="s">
        <v>26</v>
      </c>
      <c r="D7" s="290" t="s">
        <v>27</v>
      </c>
      <c r="E7" s="290" t="s">
        <v>28</v>
      </c>
      <c r="F7" s="290" t="s">
        <v>29</v>
      </c>
      <c r="G7" s="290" t="s">
        <v>30</v>
      </c>
      <c r="H7" s="290" t="s">
        <v>31</v>
      </c>
      <c r="I7" s="290" t="s">
        <v>32</v>
      </c>
      <c r="J7" s="35" t="s">
        <v>33</v>
      </c>
      <c r="K7" s="36" t="s">
        <v>34</v>
      </c>
      <c r="L7" s="36" t="s">
        <v>35</v>
      </c>
      <c r="M7" s="36" t="s">
        <v>36</v>
      </c>
      <c r="N7" s="36" t="s">
        <v>37</v>
      </c>
      <c r="O7" s="36" t="s">
        <v>38</v>
      </c>
      <c r="P7" s="36" t="s">
        <v>39</v>
      </c>
      <c r="Q7" s="36" t="s">
        <v>40</v>
      </c>
      <c r="R7" s="36" t="s">
        <v>41</v>
      </c>
      <c r="S7" s="37" t="s">
        <v>101</v>
      </c>
      <c r="T7" s="38" t="s">
        <v>114</v>
      </c>
      <c r="U7" s="37" t="s">
        <v>115</v>
      </c>
    </row>
    <row r="8" spans="1:21" s="40" customFormat="1" ht="28.5" customHeight="1" thickBot="1">
      <c r="A8" s="289"/>
      <c r="B8" s="291"/>
      <c r="C8" s="291"/>
      <c r="D8" s="291"/>
      <c r="E8" s="291"/>
      <c r="F8" s="291"/>
      <c r="G8" s="291"/>
      <c r="H8" s="291"/>
      <c r="I8" s="291"/>
      <c r="J8" s="294" t="s">
        <v>20</v>
      </c>
      <c r="K8" s="295"/>
      <c r="L8" s="295"/>
      <c r="M8" s="295"/>
      <c r="N8" s="295"/>
      <c r="O8" s="295"/>
      <c r="P8" s="295"/>
      <c r="Q8" s="295"/>
      <c r="R8" s="295"/>
      <c r="S8" s="296"/>
      <c r="T8" s="297" t="s">
        <v>14</v>
      </c>
      <c r="U8" s="298"/>
    </row>
    <row r="9" spans="1:21" s="49" customFormat="1" ht="81" customHeight="1">
      <c r="A9" s="41" t="s">
        <v>9</v>
      </c>
      <c r="B9" s="42" t="s">
        <v>3</v>
      </c>
      <c r="C9" s="216" t="s">
        <v>119</v>
      </c>
      <c r="D9" s="42" t="s">
        <v>4</v>
      </c>
      <c r="E9" s="42" t="s">
        <v>5</v>
      </c>
      <c r="F9" s="42" t="s">
        <v>6</v>
      </c>
      <c r="G9" s="42" t="s">
        <v>7</v>
      </c>
      <c r="H9" s="200" t="s">
        <v>105</v>
      </c>
      <c r="I9" s="43" t="s">
        <v>8</v>
      </c>
      <c r="J9" s="195" t="s">
        <v>147</v>
      </c>
      <c r="K9" s="42" t="s">
        <v>11</v>
      </c>
      <c r="L9" s="42" t="s">
        <v>0</v>
      </c>
      <c r="M9" s="44" t="s">
        <v>1</v>
      </c>
      <c r="N9" s="44" t="s">
        <v>12</v>
      </c>
      <c r="O9" s="202" t="s">
        <v>107</v>
      </c>
      <c r="P9" s="202" t="s">
        <v>108</v>
      </c>
      <c r="Q9" s="44" t="s">
        <v>12</v>
      </c>
      <c r="R9" s="44" t="s">
        <v>2</v>
      </c>
      <c r="S9" s="45" t="s">
        <v>12</v>
      </c>
      <c r="T9" s="46" t="s">
        <v>13</v>
      </c>
      <c r="U9" s="47" t="s">
        <v>12</v>
      </c>
    </row>
    <row r="10" spans="1:21" ht="30" customHeight="1">
      <c r="A10" s="54" t="s">
        <v>95</v>
      </c>
      <c r="B10" s="102"/>
      <c r="C10" s="258"/>
      <c r="D10" s="102"/>
      <c r="E10" s="102"/>
      <c r="F10" s="102"/>
      <c r="G10" s="102"/>
      <c r="H10" s="103"/>
      <c r="I10" s="103"/>
      <c r="J10" s="163"/>
      <c r="K10" s="102"/>
      <c r="L10" s="102"/>
      <c r="M10" s="179" t="str">
        <f>IF(D10=0,"-",(F10+G10)/D10)</f>
        <v>-</v>
      </c>
      <c r="N10" s="50" t="e">
        <f>IF(M10&gt;=0,VLOOKUP(M10,RET_T1,2),"-")</f>
        <v>#N/A</v>
      </c>
      <c r="O10" s="217" t="str">
        <f>IF(OR(D10=0),"-",(H10/F10))</f>
        <v>-</v>
      </c>
      <c r="P10" s="179" t="str">
        <f>IF(OR(F10=0),"-",(I10/F10))</f>
        <v>-</v>
      </c>
      <c r="Q10" s="50" t="e">
        <f>IF(P10&gt;=0,VLOOKUP(P10,ACH_T3,2),"-")</f>
        <v>#N/A</v>
      </c>
      <c r="R10" s="179" t="str">
        <f>IF(AND(D10-F10=0,I10=0),"-",(J10+K10)/(I10))</f>
        <v>-</v>
      </c>
      <c r="S10" s="51" t="e">
        <f>IF(R10&gt;=0,VLOOKUP(R10,PROG_T5,2),"-")</f>
        <v>#N/A</v>
      </c>
      <c r="T10" s="52">
        <f>IF(D10=0,0,(E10/(D10-(F10+G10))))</f>
        <v>0</v>
      </c>
      <c r="U10" s="53" t="str">
        <f>IF(T10&gt;0,VLOOKUP(T10,PROG_T5,2),"-")</f>
        <v>-</v>
      </c>
    </row>
    <row r="11" spans="1:21" ht="30" customHeight="1">
      <c r="A11" s="54" t="s">
        <v>104</v>
      </c>
      <c r="B11" s="102"/>
      <c r="C11" s="258"/>
      <c r="D11" s="102"/>
      <c r="E11" s="102"/>
      <c r="F11" s="102"/>
      <c r="G11" s="102"/>
      <c r="H11" s="103"/>
      <c r="I11" s="103"/>
      <c r="J11" s="163"/>
      <c r="K11" s="102"/>
      <c r="L11" s="102"/>
      <c r="M11" s="179" t="str">
        <f>IF(D11=0,"-",(F11+G11)/D11)</f>
        <v>-</v>
      </c>
      <c r="N11" s="50" t="e">
        <f>IF(M11&gt;=0,VLOOKUP(M11,RET_T1,2),"-")</f>
        <v>#N/A</v>
      </c>
      <c r="O11" s="203" t="str">
        <f>IF(OR(D11=0),"-",(H11/F11))</f>
        <v>-</v>
      </c>
      <c r="P11" s="179" t="str">
        <f>IF(OR(F11=0),"-",(I11/F11))</f>
        <v>-</v>
      </c>
      <c r="Q11" s="50" t="e">
        <f>IF(P11&gt;=0,VLOOKUP(P11,ACH_T3,2),"-")</f>
        <v>#N/A</v>
      </c>
      <c r="R11" s="179" t="str">
        <f>IF(AND(D11-F11=0,I11=0),"-",(J11+K11)/(I11))</f>
        <v>-</v>
      </c>
      <c r="S11" s="51" t="e">
        <f>IF(R11&gt;=0,VLOOKUP(R11,PROG_T5,2),"-")</f>
        <v>#N/A</v>
      </c>
      <c r="T11" s="52">
        <f>IF(D11=0,0,(E11/(D11-(F11+G11))))</f>
        <v>0</v>
      </c>
      <c r="U11" s="53" t="str">
        <f>IF(T11&gt;0,VLOOKUP(T11,PROG_T5,2),"-")</f>
        <v>-</v>
      </c>
    </row>
    <row r="12" spans="1:21" ht="30" customHeight="1">
      <c r="A12" s="54" t="s">
        <v>133</v>
      </c>
      <c r="B12" s="102"/>
      <c r="C12" s="258"/>
      <c r="D12" s="102"/>
      <c r="E12" s="102"/>
      <c r="F12" s="102"/>
      <c r="G12" s="102"/>
      <c r="H12" s="103"/>
      <c r="I12" s="103"/>
      <c r="J12" s="163"/>
      <c r="K12" s="102"/>
      <c r="L12" s="102"/>
      <c r="M12" s="179" t="str">
        <f>IF(D12=0,"-",(F12+G12)/D12)</f>
        <v>-</v>
      </c>
      <c r="N12" s="50" t="e">
        <f>IF(M12&gt;=0,VLOOKUP(M12,RET_T1,2),"-")</f>
        <v>#N/A</v>
      </c>
      <c r="O12" s="203" t="str">
        <f>IF(OR(D12=0),"-",(H12/F12))</f>
        <v>-</v>
      </c>
      <c r="P12" s="179" t="str">
        <f>IF(OR(F12=0),"-",(I12/F12))</f>
        <v>-</v>
      </c>
      <c r="Q12" s="50" t="e">
        <f>IF(P12&gt;=0,VLOOKUP(P12,ACH_T3,2),"-")</f>
        <v>#N/A</v>
      </c>
      <c r="R12" s="179" t="str">
        <f>IF(AND(D12-F12=0,I12=0),"-",(J12+K12)/(I12))</f>
        <v>-</v>
      </c>
      <c r="S12" s="51" t="e">
        <f>IF(R12&gt;=0,VLOOKUP(R12,PROG_T5,2),"-")</f>
        <v>#N/A</v>
      </c>
      <c r="T12" s="52">
        <f>IF(D12=0,0,(E12/(D12-(F12+G12))))</f>
        <v>0</v>
      </c>
      <c r="U12" s="53" t="str">
        <f>IF(T12&gt;0,VLOOKUP(T12,PROG_T5,2),"-")</f>
        <v>-</v>
      </c>
    </row>
    <row r="13" spans="1:21" ht="30" customHeight="1" thickBot="1">
      <c r="A13" s="62" t="s">
        <v>10</v>
      </c>
      <c r="B13" s="17">
        <f aca="true" t="shared" si="0" ref="B13:L13">SUM(B10:B12)</f>
        <v>0</v>
      </c>
      <c r="C13" s="107">
        <f>SUM(C10:C12)</f>
        <v>0</v>
      </c>
      <c r="D13" s="17">
        <f t="shared" si="0"/>
        <v>0</v>
      </c>
      <c r="E13" s="17">
        <f t="shared" si="0"/>
        <v>0</v>
      </c>
      <c r="F13" s="17">
        <f t="shared" si="0"/>
        <v>0</v>
      </c>
      <c r="G13" s="17">
        <f t="shared" si="0"/>
        <v>0</v>
      </c>
      <c r="H13" s="237">
        <f>SUM(H10:H12)</f>
        <v>0</v>
      </c>
      <c r="I13" s="18">
        <f t="shared" si="0"/>
        <v>0</v>
      </c>
      <c r="J13" s="16">
        <f t="shared" si="0"/>
        <v>0</v>
      </c>
      <c r="K13" s="17">
        <f t="shared" si="0"/>
        <v>0</v>
      </c>
      <c r="L13" s="17">
        <f t="shared" si="0"/>
        <v>0</v>
      </c>
      <c r="M13" s="180" t="str">
        <f>IF(D13=0,"-",(F13+G13)/D13)</f>
        <v>-</v>
      </c>
      <c r="N13" s="57" t="e">
        <f>IF(M13&gt;=0,VLOOKUP(M13,RET_T1,2),"-")</f>
        <v>#N/A</v>
      </c>
      <c r="O13" s="218" t="str">
        <f>IF(OR(D13=0),"-",(H13/F13))</f>
        <v>-</v>
      </c>
      <c r="P13" s="180" t="str">
        <f>IF(OR(F13=0),"-",(I13/F13))</f>
        <v>-</v>
      </c>
      <c r="Q13" s="57" t="e">
        <f>IF(P13&gt;=0,VLOOKUP(P13,ACH_T3,2),"-")</f>
        <v>#N/A</v>
      </c>
      <c r="R13" s="180" t="str">
        <f>IF(AND(D13-F13=0,I13=0),"-",(J13+K13)/(I13))</f>
        <v>-</v>
      </c>
      <c r="S13" s="58" t="e">
        <f>IF(R13&gt;=0,VLOOKUP(R13,PROG_T5,2),"-")</f>
        <v>#N/A</v>
      </c>
      <c r="T13" s="56">
        <f>IF(D13=0,0,(E13/(D13-(F13+G13))))</f>
        <v>0</v>
      </c>
      <c r="U13" s="21" t="str">
        <f>IF(T13&gt;0,VLOOKUP(T13,PROG_T5,2),"-")</f>
        <v>-</v>
      </c>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1" ht="15.75" thickBot="1">
      <c r="A15" s="59" t="s">
        <v>72</v>
      </c>
      <c r="B15" s="32"/>
      <c r="C15" s="32"/>
      <c r="D15" s="32"/>
      <c r="E15" s="32"/>
      <c r="F15" s="32"/>
      <c r="G15" s="32"/>
      <c r="H15" s="32"/>
      <c r="I15" s="32"/>
      <c r="J15" s="32"/>
      <c r="K15" s="32"/>
      <c r="L15" s="32"/>
      <c r="M15" s="32"/>
      <c r="N15" s="32"/>
      <c r="O15" s="32"/>
      <c r="P15" s="32"/>
      <c r="Q15" s="32"/>
      <c r="R15" s="32"/>
      <c r="S15" s="32"/>
      <c r="T15" s="32"/>
      <c r="U15" s="32"/>
    </row>
    <row r="16" spans="1:21" ht="24.75" customHeight="1" thickTop="1">
      <c r="A16" s="63" t="s">
        <v>149</v>
      </c>
      <c r="B16" s="248"/>
      <c r="C16" s="248"/>
      <c r="D16" s="248"/>
      <c r="E16" s="248"/>
      <c r="F16" s="248"/>
      <c r="G16" s="248"/>
      <c r="H16" s="249"/>
      <c r="I16" s="250"/>
      <c r="J16" s="251"/>
      <c r="K16" s="248"/>
      <c r="L16" s="248"/>
      <c r="M16" s="181" t="str">
        <f>IF(D16=0,"-",(F16+G16)/D16)</f>
        <v>-</v>
      </c>
      <c r="N16" s="65" t="e">
        <f>IF(M16&gt;=0,VLOOKUP(M16,RET_T1,2),"-")</f>
        <v>#N/A</v>
      </c>
      <c r="O16" s="207" t="str">
        <f>IF(OR(D16=0),"-",(H16/F16))</f>
        <v>-</v>
      </c>
      <c r="P16" s="181" t="str">
        <f>IF(OR(F16=0),"-",(I16/F16))</f>
        <v>-</v>
      </c>
      <c r="Q16" s="65" t="e">
        <f>IF(P16&gt;=0,VLOOKUP(P16,ACH_T3,2),"-")</f>
        <v>#N/A</v>
      </c>
      <c r="R16" s="64" t="str">
        <f>IF(AND(D16-F16=0,I16=0),"-",(J16+K16)/(I16))</f>
        <v>-</v>
      </c>
      <c r="S16" s="66" t="e">
        <f>IF(R16&gt;=0,VLOOKUP(R16,PROG_T5,2),"-")</f>
        <v>#N/A</v>
      </c>
      <c r="T16" s="67">
        <f>IF(D16=0,0,(E16/(D16-(F16+G16))))</f>
        <v>0</v>
      </c>
      <c r="U16" s="68" t="str">
        <f>IF(T16&gt;0,VLOOKUP(T16,PROG_T5,2),"-")</f>
        <v>-</v>
      </c>
    </row>
    <row r="17" spans="1:21" ht="24.75" customHeight="1" thickBot="1">
      <c r="A17" s="101" t="s">
        <v>150</v>
      </c>
      <c r="B17" s="252"/>
      <c r="C17" s="252"/>
      <c r="D17" s="252"/>
      <c r="E17" s="252"/>
      <c r="F17" s="252"/>
      <c r="G17" s="252"/>
      <c r="H17" s="253"/>
      <c r="I17" s="254"/>
      <c r="J17" s="255"/>
      <c r="K17" s="252"/>
      <c r="L17" s="252"/>
      <c r="M17" s="182" t="str">
        <f>IF(D17=0,"-",(F17+G17)/D17)</f>
        <v>-</v>
      </c>
      <c r="N17" s="70" t="e">
        <f>IF(M17&gt;=0,VLOOKUP(M17,RET_T1,2),"-")</f>
        <v>#N/A</v>
      </c>
      <c r="O17" s="206" t="str">
        <f>IF(OR(D17=0),"-",(H17/F17))</f>
        <v>-</v>
      </c>
      <c r="P17" s="182" t="str">
        <f>IF(OR(F17=0),"-",(I17/F17))</f>
        <v>-</v>
      </c>
      <c r="Q17" s="70" t="e">
        <f>IF(P17&gt;=0,VLOOKUP(P17,ACH_T3,2),"-")</f>
        <v>#N/A</v>
      </c>
      <c r="R17" s="69" t="str">
        <f>IF(AND(D17-F17=0,I17=0),"-",(J17+K17)/(I17))</f>
        <v>-</v>
      </c>
      <c r="S17" s="71" t="e">
        <f>IF(R17&gt;=0,VLOOKUP(R17,PROG_T5,2),"-")</f>
        <v>#N/A</v>
      </c>
      <c r="T17" s="72">
        <f>IF(D17=0,0,(E17/(D17-(F17+G17))))</f>
        <v>0</v>
      </c>
      <c r="U17" s="73" t="str">
        <f>IF(T17&gt;0,VLOOKUP(T17,PROG_T5,2),"-")</f>
        <v>-</v>
      </c>
    </row>
    <row r="18" spans="1:21" ht="15.75" thickTop="1">
      <c r="A18" s="32"/>
      <c r="B18" s="32"/>
      <c r="C18" s="32"/>
      <c r="D18" s="32"/>
      <c r="E18" s="32"/>
      <c r="F18" s="264" t="s">
        <v>131</v>
      </c>
      <c r="G18" s="32"/>
      <c r="H18" s="32"/>
      <c r="I18" s="32"/>
      <c r="J18" s="32"/>
      <c r="K18" s="32"/>
      <c r="L18" s="32"/>
      <c r="M18" s="32"/>
      <c r="N18" s="32"/>
      <c r="O18" s="32"/>
      <c r="P18" s="32"/>
      <c r="Q18" s="32"/>
      <c r="R18" s="32"/>
      <c r="S18" s="32"/>
      <c r="T18" s="32"/>
      <c r="U18" s="32"/>
    </row>
    <row r="19" spans="1:29" ht="28.5" customHeight="1">
      <c r="A19" s="32"/>
      <c r="B19" s="32"/>
      <c r="C19" s="32"/>
      <c r="D19" s="32"/>
      <c r="E19" s="32"/>
      <c r="F19" s="32" t="s">
        <v>25</v>
      </c>
      <c r="G19" s="301" t="s">
        <v>142</v>
      </c>
      <c r="H19" s="301"/>
      <c r="I19" s="301"/>
      <c r="J19" s="301"/>
      <c r="K19" s="301"/>
      <c r="L19" s="301"/>
      <c r="M19" s="301"/>
      <c r="N19" s="301"/>
      <c r="O19" s="301"/>
      <c r="P19" s="301"/>
      <c r="Q19" s="301"/>
      <c r="R19" s="301"/>
      <c r="S19" s="301"/>
      <c r="T19" s="301"/>
      <c r="U19" s="301"/>
      <c r="AB19" s="60">
        <v>0.7</v>
      </c>
      <c r="AC19" s="61" t="s">
        <v>17</v>
      </c>
    </row>
    <row r="20" spans="1:29" ht="13.5" customHeight="1">
      <c r="A20" s="32"/>
      <c r="B20" s="32"/>
      <c r="C20" s="32"/>
      <c r="D20" s="32"/>
      <c r="E20" s="32"/>
      <c r="F20" s="32" t="s">
        <v>26</v>
      </c>
      <c r="G20" s="292" t="s">
        <v>143</v>
      </c>
      <c r="H20" s="292"/>
      <c r="I20" s="292"/>
      <c r="J20" s="292"/>
      <c r="K20" s="292"/>
      <c r="L20" s="292"/>
      <c r="M20" s="292"/>
      <c r="N20" s="292"/>
      <c r="O20" s="292"/>
      <c r="P20" s="292"/>
      <c r="Q20" s="292"/>
      <c r="R20" s="292"/>
      <c r="S20" s="292"/>
      <c r="T20" s="292"/>
      <c r="U20" s="292"/>
      <c r="AB20" s="60"/>
      <c r="AC20" s="61"/>
    </row>
    <row r="21" spans="1:29" ht="15" customHeight="1">
      <c r="A21" s="32"/>
      <c r="B21" s="32"/>
      <c r="C21" s="32"/>
      <c r="D21" s="32"/>
      <c r="E21" s="32"/>
      <c r="F21" s="32" t="s">
        <v>27</v>
      </c>
      <c r="G21" s="292" t="s">
        <v>128</v>
      </c>
      <c r="H21" s="292"/>
      <c r="I21" s="292"/>
      <c r="J21" s="292"/>
      <c r="K21" s="292"/>
      <c r="L21" s="292"/>
      <c r="M21" s="292"/>
      <c r="N21" s="292"/>
      <c r="O21" s="292"/>
      <c r="P21" s="292"/>
      <c r="Q21" s="292"/>
      <c r="R21" s="292"/>
      <c r="S21" s="292"/>
      <c r="T21" s="292"/>
      <c r="U21" s="292"/>
      <c r="AB21" s="60">
        <v>0.8</v>
      </c>
      <c r="AC21" s="61" t="s">
        <v>18</v>
      </c>
    </row>
    <row r="22" spans="1:29" ht="15">
      <c r="A22" s="32"/>
      <c r="B22" s="32"/>
      <c r="C22" s="32"/>
      <c r="D22" s="32"/>
      <c r="E22" s="32"/>
      <c r="F22" s="32" t="s">
        <v>28</v>
      </c>
      <c r="G22" s="299" t="s">
        <v>144</v>
      </c>
      <c r="H22" s="299"/>
      <c r="I22" s="299"/>
      <c r="J22" s="299"/>
      <c r="K22" s="299"/>
      <c r="L22" s="299"/>
      <c r="M22" s="299"/>
      <c r="N22" s="299"/>
      <c r="O22" s="299"/>
      <c r="P22" s="299"/>
      <c r="Q22" s="299"/>
      <c r="R22" s="299"/>
      <c r="S22" s="299"/>
      <c r="T22" s="299"/>
      <c r="U22" s="299"/>
      <c r="AB22" s="60">
        <v>0.9</v>
      </c>
      <c r="AC22" s="61" t="s">
        <v>19</v>
      </c>
    </row>
    <row r="23" spans="1:21" ht="15">
      <c r="A23" s="32"/>
      <c r="B23" s="32"/>
      <c r="C23" s="32"/>
      <c r="D23" s="32"/>
      <c r="E23" s="32"/>
      <c r="F23" s="32" t="s">
        <v>29</v>
      </c>
      <c r="G23" s="299" t="s">
        <v>91</v>
      </c>
      <c r="H23" s="299"/>
      <c r="I23" s="299"/>
      <c r="J23" s="299"/>
      <c r="K23" s="299"/>
      <c r="L23" s="299"/>
      <c r="M23" s="299"/>
      <c r="N23" s="299"/>
      <c r="O23" s="299"/>
      <c r="P23" s="299"/>
      <c r="Q23" s="299"/>
      <c r="R23" s="299"/>
      <c r="S23" s="299"/>
      <c r="T23" s="299"/>
      <c r="U23" s="299"/>
    </row>
    <row r="24" spans="1:21" ht="15">
      <c r="A24" s="32"/>
      <c r="B24" s="32"/>
      <c r="C24" s="32"/>
      <c r="D24" s="32"/>
      <c r="E24" s="32"/>
      <c r="F24" s="32" t="s">
        <v>30</v>
      </c>
      <c r="G24" s="299" t="s">
        <v>92</v>
      </c>
      <c r="H24" s="299"/>
      <c r="I24" s="299"/>
      <c r="J24" s="299"/>
      <c r="K24" s="299"/>
      <c r="L24" s="299"/>
      <c r="M24" s="299"/>
      <c r="N24" s="299"/>
      <c r="O24" s="299"/>
      <c r="P24" s="299"/>
      <c r="Q24" s="299"/>
      <c r="R24" s="299"/>
      <c r="S24" s="299"/>
      <c r="T24" s="299"/>
      <c r="U24" s="299"/>
    </row>
    <row r="25" spans="1:21" ht="27.75" customHeight="1">
      <c r="A25" s="32"/>
      <c r="B25" s="32"/>
      <c r="C25" s="32"/>
      <c r="D25" s="32"/>
      <c r="E25" s="32"/>
      <c r="F25" s="32" t="s">
        <v>31</v>
      </c>
      <c r="G25" s="292" t="s">
        <v>116</v>
      </c>
      <c r="H25" s="292"/>
      <c r="I25" s="292"/>
      <c r="J25" s="292"/>
      <c r="K25" s="292"/>
      <c r="L25" s="292"/>
      <c r="M25" s="292"/>
      <c r="N25" s="292"/>
      <c r="O25" s="292"/>
      <c r="P25" s="292"/>
      <c r="Q25" s="292"/>
      <c r="R25" s="292"/>
      <c r="S25" s="292"/>
      <c r="T25" s="292"/>
      <c r="U25" s="292"/>
    </row>
    <row r="26" spans="1:21" ht="15">
      <c r="A26" s="32"/>
      <c r="B26" s="32"/>
      <c r="C26" s="32"/>
      <c r="D26" s="32"/>
      <c r="E26" s="32"/>
      <c r="F26" s="32" t="s">
        <v>32</v>
      </c>
      <c r="G26" s="299" t="s">
        <v>145</v>
      </c>
      <c r="H26" s="299"/>
      <c r="I26" s="299"/>
      <c r="J26" s="299"/>
      <c r="K26" s="299"/>
      <c r="L26" s="299"/>
      <c r="M26" s="299"/>
      <c r="N26" s="299"/>
      <c r="O26" s="299"/>
      <c r="P26" s="299"/>
      <c r="Q26" s="299"/>
      <c r="R26" s="299"/>
      <c r="S26" s="299"/>
      <c r="T26" s="299"/>
      <c r="U26" s="299"/>
    </row>
    <row r="27" spans="1:21" ht="32.25" customHeight="1">
      <c r="A27" s="32"/>
      <c r="B27" s="32"/>
      <c r="C27" s="32"/>
      <c r="D27" s="32"/>
      <c r="E27" s="32"/>
      <c r="F27" s="32" t="s">
        <v>33</v>
      </c>
      <c r="G27" s="301" t="s">
        <v>146</v>
      </c>
      <c r="H27" s="301"/>
      <c r="I27" s="301"/>
      <c r="J27" s="301"/>
      <c r="K27" s="301"/>
      <c r="L27" s="301"/>
      <c r="M27" s="301"/>
      <c r="N27" s="301"/>
      <c r="O27" s="301"/>
      <c r="P27" s="301"/>
      <c r="Q27" s="301"/>
      <c r="R27" s="301"/>
      <c r="S27" s="301"/>
      <c r="T27" s="301"/>
      <c r="U27" s="301"/>
    </row>
    <row r="28" spans="1:21" ht="15">
      <c r="A28" s="32"/>
      <c r="B28" s="32"/>
      <c r="C28" s="32"/>
      <c r="D28" s="32"/>
      <c r="E28" s="32"/>
      <c r="F28" s="32" t="s">
        <v>34</v>
      </c>
      <c r="G28" s="299" t="s">
        <v>120</v>
      </c>
      <c r="H28" s="299"/>
      <c r="I28" s="299"/>
      <c r="J28" s="299"/>
      <c r="K28" s="299"/>
      <c r="L28" s="299"/>
      <c r="M28" s="299"/>
      <c r="N28" s="299"/>
      <c r="O28" s="299"/>
      <c r="P28" s="299"/>
      <c r="Q28" s="299"/>
      <c r="R28" s="299"/>
      <c r="S28" s="299"/>
      <c r="T28" s="299"/>
      <c r="U28" s="299"/>
    </row>
    <row r="29" spans="1:21" ht="15">
      <c r="A29" s="32"/>
      <c r="B29" s="32"/>
      <c r="C29" s="32"/>
      <c r="D29" s="32"/>
      <c r="E29" s="32"/>
      <c r="F29" s="32" t="s">
        <v>35</v>
      </c>
      <c r="G29" s="299" t="s">
        <v>121</v>
      </c>
      <c r="H29" s="299"/>
      <c r="I29" s="299"/>
      <c r="J29" s="299"/>
      <c r="K29" s="299"/>
      <c r="L29" s="299"/>
      <c r="M29" s="299"/>
      <c r="N29" s="299"/>
      <c r="O29" s="299"/>
      <c r="P29" s="299"/>
      <c r="Q29" s="299"/>
      <c r="R29" s="299"/>
      <c r="S29" s="299"/>
      <c r="T29" s="299"/>
      <c r="U29" s="299"/>
    </row>
    <row r="30" spans="1:21" ht="32.25" customHeight="1" thickBot="1">
      <c r="A30" s="32"/>
      <c r="B30" s="32"/>
      <c r="C30" s="32"/>
      <c r="D30" s="32"/>
      <c r="E30" s="32"/>
      <c r="F30" s="197" t="s">
        <v>40</v>
      </c>
      <c r="G30" s="316" t="s">
        <v>137</v>
      </c>
      <c r="H30" s="316"/>
      <c r="I30" s="316"/>
      <c r="J30" s="316"/>
      <c r="K30" s="316"/>
      <c r="L30" s="316"/>
      <c r="M30" s="316"/>
      <c r="N30" s="316"/>
      <c r="O30" s="316"/>
      <c r="P30" s="316"/>
      <c r="Q30" s="316"/>
      <c r="R30" s="316"/>
      <c r="S30" s="316"/>
      <c r="T30" s="316"/>
      <c r="U30" s="316"/>
    </row>
    <row r="31" spans="1:21" ht="15">
      <c r="A31" s="304" t="s">
        <v>57</v>
      </c>
      <c r="B31" s="307"/>
      <c r="C31" s="308"/>
      <c r="D31" s="308"/>
      <c r="E31" s="308"/>
      <c r="F31" s="308"/>
      <c r="G31" s="308"/>
      <c r="H31" s="308"/>
      <c r="I31" s="308"/>
      <c r="J31" s="308"/>
      <c r="K31" s="308"/>
      <c r="L31" s="308"/>
      <c r="M31" s="308"/>
      <c r="N31" s="308"/>
      <c r="O31" s="308"/>
      <c r="P31" s="308"/>
      <c r="Q31" s="308"/>
      <c r="R31" s="308"/>
      <c r="S31" s="308"/>
      <c r="T31" s="308"/>
      <c r="U31" s="309"/>
    </row>
    <row r="32" spans="1:21" ht="15">
      <c r="A32" s="305"/>
      <c r="B32" s="310"/>
      <c r="C32" s="311"/>
      <c r="D32" s="311"/>
      <c r="E32" s="311"/>
      <c r="F32" s="311"/>
      <c r="G32" s="311"/>
      <c r="H32" s="311"/>
      <c r="I32" s="311"/>
      <c r="J32" s="311"/>
      <c r="K32" s="311"/>
      <c r="L32" s="311"/>
      <c r="M32" s="311"/>
      <c r="N32" s="311"/>
      <c r="O32" s="311"/>
      <c r="P32" s="311"/>
      <c r="Q32" s="311"/>
      <c r="R32" s="311"/>
      <c r="S32" s="311"/>
      <c r="T32" s="311"/>
      <c r="U32" s="312"/>
    </row>
    <row r="33" spans="1:21" ht="15">
      <c r="A33" s="305"/>
      <c r="B33" s="310"/>
      <c r="C33" s="311"/>
      <c r="D33" s="311"/>
      <c r="E33" s="311"/>
      <c r="F33" s="311"/>
      <c r="G33" s="311"/>
      <c r="H33" s="311"/>
      <c r="I33" s="311"/>
      <c r="J33" s="311"/>
      <c r="K33" s="311"/>
      <c r="L33" s="311"/>
      <c r="M33" s="311"/>
      <c r="N33" s="311"/>
      <c r="O33" s="311"/>
      <c r="P33" s="311"/>
      <c r="Q33" s="311"/>
      <c r="R33" s="311"/>
      <c r="S33" s="311"/>
      <c r="T33" s="311"/>
      <c r="U33" s="312"/>
    </row>
    <row r="34" spans="1:21" ht="15">
      <c r="A34" s="305"/>
      <c r="B34" s="310"/>
      <c r="C34" s="311"/>
      <c r="D34" s="311"/>
      <c r="E34" s="311"/>
      <c r="F34" s="311"/>
      <c r="G34" s="311"/>
      <c r="H34" s="311"/>
      <c r="I34" s="311"/>
      <c r="J34" s="311"/>
      <c r="K34" s="311"/>
      <c r="L34" s="311"/>
      <c r="M34" s="311"/>
      <c r="N34" s="311"/>
      <c r="O34" s="311"/>
      <c r="P34" s="311"/>
      <c r="Q34" s="311"/>
      <c r="R34" s="311"/>
      <c r="S34" s="311"/>
      <c r="T34" s="311"/>
      <c r="U34" s="312"/>
    </row>
    <row r="35" spans="1:21" ht="15">
      <c r="A35" s="305"/>
      <c r="B35" s="310"/>
      <c r="C35" s="311"/>
      <c r="D35" s="311"/>
      <c r="E35" s="311"/>
      <c r="F35" s="311"/>
      <c r="G35" s="311"/>
      <c r="H35" s="311"/>
      <c r="I35" s="311"/>
      <c r="J35" s="311"/>
      <c r="K35" s="311"/>
      <c r="L35" s="311"/>
      <c r="M35" s="311"/>
      <c r="N35" s="311"/>
      <c r="O35" s="311"/>
      <c r="P35" s="311"/>
      <c r="Q35" s="311"/>
      <c r="R35" s="311"/>
      <c r="S35" s="311"/>
      <c r="T35" s="311"/>
      <c r="U35" s="312"/>
    </row>
    <row r="36" spans="1:21" ht="15">
      <c r="A36" s="305"/>
      <c r="B36" s="310"/>
      <c r="C36" s="311"/>
      <c r="D36" s="311"/>
      <c r="E36" s="311"/>
      <c r="F36" s="311"/>
      <c r="G36" s="311"/>
      <c r="H36" s="311"/>
      <c r="I36" s="311"/>
      <c r="J36" s="311"/>
      <c r="K36" s="311"/>
      <c r="L36" s="311"/>
      <c r="M36" s="311"/>
      <c r="N36" s="311"/>
      <c r="O36" s="311"/>
      <c r="P36" s="311"/>
      <c r="Q36" s="311"/>
      <c r="R36" s="311"/>
      <c r="S36" s="311"/>
      <c r="T36" s="311"/>
      <c r="U36" s="312"/>
    </row>
    <row r="37" spans="1:21" ht="15">
      <c r="A37" s="305"/>
      <c r="B37" s="310"/>
      <c r="C37" s="311"/>
      <c r="D37" s="311"/>
      <c r="E37" s="311"/>
      <c r="F37" s="311"/>
      <c r="G37" s="311"/>
      <c r="H37" s="311"/>
      <c r="I37" s="311"/>
      <c r="J37" s="311"/>
      <c r="K37" s="311"/>
      <c r="L37" s="311"/>
      <c r="M37" s="311"/>
      <c r="N37" s="311"/>
      <c r="O37" s="311"/>
      <c r="P37" s="311"/>
      <c r="Q37" s="311"/>
      <c r="R37" s="311"/>
      <c r="S37" s="311"/>
      <c r="T37" s="311"/>
      <c r="U37" s="312"/>
    </row>
    <row r="38" spans="1:21" ht="15.75" thickBot="1">
      <c r="A38" s="306"/>
      <c r="B38" s="313"/>
      <c r="C38" s="314"/>
      <c r="D38" s="314"/>
      <c r="E38" s="314"/>
      <c r="F38" s="314"/>
      <c r="G38" s="314"/>
      <c r="H38" s="314"/>
      <c r="I38" s="314"/>
      <c r="J38" s="314"/>
      <c r="K38" s="314"/>
      <c r="L38" s="314"/>
      <c r="M38" s="314"/>
      <c r="N38" s="314"/>
      <c r="O38" s="314"/>
      <c r="P38" s="314"/>
      <c r="Q38" s="314"/>
      <c r="R38" s="314"/>
      <c r="S38" s="314"/>
      <c r="T38" s="314"/>
      <c r="U38" s="315"/>
    </row>
    <row r="39" spans="1:21" ht="15">
      <c r="A39" s="32"/>
      <c r="B39" s="32"/>
      <c r="C39" s="32"/>
      <c r="D39" s="32"/>
      <c r="E39" s="32"/>
      <c r="F39" s="32"/>
      <c r="G39" s="32"/>
      <c r="H39" s="32"/>
      <c r="I39" s="32"/>
      <c r="J39" s="32"/>
      <c r="K39" s="32"/>
      <c r="L39" s="32"/>
      <c r="M39" s="32"/>
      <c r="N39" s="32"/>
      <c r="O39" s="32"/>
      <c r="P39" s="32"/>
      <c r="Q39" s="32"/>
      <c r="R39" s="32"/>
      <c r="S39" s="32"/>
      <c r="T39" s="32"/>
      <c r="U39" s="32"/>
    </row>
  </sheetData>
  <sheetProtection password="CDDA" sheet="1" selectLockedCells="1"/>
  <mergeCells count="27">
    <mergeCell ref="D4:I4"/>
    <mergeCell ref="F7:F8"/>
    <mergeCell ref="G7:G8"/>
    <mergeCell ref="I7:I8"/>
    <mergeCell ref="T8:U8"/>
    <mergeCell ref="G28:U28"/>
    <mergeCell ref="J8:S8"/>
    <mergeCell ref="G19:U19"/>
    <mergeCell ref="G21:U21"/>
    <mergeCell ref="G23:U23"/>
    <mergeCell ref="A31:A38"/>
    <mergeCell ref="B31:U38"/>
    <mergeCell ref="G27:U27"/>
    <mergeCell ref="G26:U26"/>
    <mergeCell ref="G22:U22"/>
    <mergeCell ref="G29:U29"/>
    <mergeCell ref="G30:U30"/>
    <mergeCell ref="C7:C8"/>
    <mergeCell ref="G20:U20"/>
    <mergeCell ref="G25:U25"/>
    <mergeCell ref="H7:H8"/>
    <mergeCell ref="A4:C4"/>
    <mergeCell ref="A7:A8"/>
    <mergeCell ref="B7:B8"/>
    <mergeCell ref="D7:D8"/>
    <mergeCell ref="G24:U24"/>
    <mergeCell ref="E7:E8"/>
  </mergeCells>
  <printOptions/>
  <pageMargins left="0.7480314960629921" right="0.7480314960629921" top="0.984251968503937" bottom="0.787401574803149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AB38"/>
  <sheetViews>
    <sheetView zoomScalePageLayoutView="0" workbookViewId="0" topLeftCell="A1">
      <selection activeCell="B16" sqref="B16"/>
    </sheetView>
  </sheetViews>
  <sheetFormatPr defaultColWidth="9.140625" defaultRowHeight="12.75"/>
  <cols>
    <col min="1" max="1" width="11.5742187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6.8515625" style="33" customWidth="1"/>
    <col min="12" max="12" width="9.140625" style="33" customWidth="1"/>
    <col min="13" max="14" width="11.8515625" style="33" customWidth="1"/>
    <col min="15" max="15" width="12.5742187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0" ht="15">
      <c r="A1" s="31" t="s">
        <v>43</v>
      </c>
      <c r="B1" s="32"/>
      <c r="C1" s="32"/>
      <c r="D1" s="32"/>
      <c r="E1" s="32"/>
      <c r="F1" s="32"/>
      <c r="G1" s="32"/>
      <c r="H1" s="32"/>
      <c r="I1" s="32"/>
      <c r="J1" s="32"/>
      <c r="K1" s="32"/>
      <c r="L1" s="32"/>
      <c r="M1" s="32"/>
      <c r="N1" s="32"/>
      <c r="O1" s="32"/>
      <c r="P1" s="32"/>
      <c r="Q1" s="32"/>
      <c r="R1" s="32"/>
      <c r="S1" s="32"/>
      <c r="T1" s="32"/>
    </row>
    <row r="2" spans="1:20" ht="15">
      <c r="A2" s="31" t="s">
        <v>45</v>
      </c>
      <c r="B2" s="32"/>
      <c r="C2" s="32"/>
      <c r="D2" s="32"/>
      <c r="E2" s="32"/>
      <c r="F2" s="32"/>
      <c r="G2" s="32"/>
      <c r="H2" s="32"/>
      <c r="I2" s="32"/>
      <c r="J2" s="32"/>
      <c r="K2" s="32"/>
      <c r="L2" s="32"/>
      <c r="M2" s="32"/>
      <c r="N2" s="32"/>
      <c r="O2" s="32"/>
      <c r="P2" s="32"/>
      <c r="Q2" s="32"/>
      <c r="R2" s="32"/>
      <c r="S2" s="32"/>
      <c r="T2" s="32"/>
    </row>
    <row r="3" spans="1:20" ht="9" customHeight="1" thickBot="1">
      <c r="A3" s="32"/>
      <c r="B3" s="32"/>
      <c r="C3" s="32"/>
      <c r="D3" s="32"/>
      <c r="E3" s="32"/>
      <c r="F3" s="32"/>
      <c r="G3" s="32"/>
      <c r="H3" s="32"/>
      <c r="I3" s="32"/>
      <c r="J3" s="32"/>
      <c r="K3" s="32"/>
      <c r="L3" s="32"/>
      <c r="M3" s="32"/>
      <c r="N3" s="32"/>
      <c r="O3" s="32"/>
      <c r="P3" s="32"/>
      <c r="Q3" s="32"/>
      <c r="R3" s="32"/>
      <c r="S3" s="32"/>
      <c r="T3" s="32"/>
    </row>
    <row r="4" spans="1:20" ht="33" customHeight="1" thickBot="1">
      <c r="A4" s="292" t="s">
        <v>111</v>
      </c>
      <c r="B4" s="293"/>
      <c r="C4" s="285"/>
      <c r="D4" s="286"/>
      <c r="E4" s="286"/>
      <c r="F4" s="286"/>
      <c r="G4" s="286"/>
      <c r="H4" s="287"/>
      <c r="I4" s="32"/>
      <c r="J4" s="32"/>
      <c r="K4" s="32"/>
      <c r="L4" s="32"/>
      <c r="M4" s="32"/>
      <c r="N4" s="32"/>
      <c r="O4" s="32"/>
      <c r="P4" s="32"/>
      <c r="Q4" s="32"/>
      <c r="R4" s="32"/>
      <c r="S4" s="32"/>
      <c r="T4" s="32"/>
    </row>
    <row r="5" spans="1:20" ht="15">
      <c r="A5" s="32"/>
      <c r="B5" s="32"/>
      <c r="C5" s="32"/>
      <c r="D5" s="32"/>
      <c r="E5" s="32"/>
      <c r="F5" s="32"/>
      <c r="G5" s="32"/>
      <c r="H5" s="32"/>
      <c r="I5" s="32"/>
      <c r="J5" s="32"/>
      <c r="K5" s="32"/>
      <c r="L5" s="32"/>
      <c r="M5" s="32"/>
      <c r="N5" s="32"/>
      <c r="O5" s="32"/>
      <c r="P5" s="32"/>
      <c r="Q5" s="32"/>
      <c r="R5" s="32"/>
      <c r="S5" s="32"/>
      <c r="T5" s="32"/>
    </row>
    <row r="6" spans="1:20" ht="15.75" thickBot="1">
      <c r="A6" s="31" t="s">
        <v>71</v>
      </c>
      <c r="B6" s="32"/>
      <c r="C6" s="32"/>
      <c r="D6" s="32"/>
      <c r="E6" s="32"/>
      <c r="F6" s="32"/>
      <c r="G6" s="32"/>
      <c r="H6" s="32"/>
      <c r="I6" s="32"/>
      <c r="J6" s="32"/>
      <c r="K6" s="32"/>
      <c r="L6" s="32"/>
      <c r="M6" s="32"/>
      <c r="N6" s="32"/>
      <c r="O6" s="32"/>
      <c r="P6" s="32"/>
      <c r="Q6" s="32"/>
      <c r="R6" s="32"/>
      <c r="S6" s="32"/>
      <c r="T6" s="32"/>
    </row>
    <row r="7" spans="1:20" ht="24" customHeight="1" thickBot="1" thickTop="1">
      <c r="A7" s="288" t="s">
        <v>24</v>
      </c>
      <c r="B7" s="290" t="s">
        <v>25</v>
      </c>
      <c r="C7" s="290" t="s">
        <v>26</v>
      </c>
      <c r="D7" s="290" t="s">
        <v>27</v>
      </c>
      <c r="E7" s="290" t="s">
        <v>28</v>
      </c>
      <c r="F7" s="290" t="s">
        <v>29</v>
      </c>
      <c r="G7" s="290" t="s">
        <v>30</v>
      </c>
      <c r="H7" s="320" t="s">
        <v>31</v>
      </c>
      <c r="I7" s="74" t="s">
        <v>32</v>
      </c>
      <c r="J7" s="75" t="s">
        <v>33</v>
      </c>
      <c r="K7" s="75" t="s">
        <v>34</v>
      </c>
      <c r="L7" s="75" t="s">
        <v>35</v>
      </c>
      <c r="M7" s="75" t="s">
        <v>36</v>
      </c>
      <c r="N7" s="75" t="s">
        <v>37</v>
      </c>
      <c r="O7" s="75" t="s">
        <v>38</v>
      </c>
      <c r="P7" s="75" t="s">
        <v>39</v>
      </c>
      <c r="Q7" s="75" t="s">
        <v>40</v>
      </c>
      <c r="R7" s="76" t="s">
        <v>41</v>
      </c>
      <c r="S7" s="77" t="s">
        <v>101</v>
      </c>
      <c r="T7" s="76" t="s">
        <v>114</v>
      </c>
    </row>
    <row r="8" spans="1:20" s="40" customFormat="1" ht="33.75" customHeight="1" thickBot="1" thickTop="1">
      <c r="A8" s="289"/>
      <c r="B8" s="291"/>
      <c r="C8" s="291"/>
      <c r="D8" s="291"/>
      <c r="E8" s="291"/>
      <c r="F8" s="291"/>
      <c r="G8" s="291"/>
      <c r="H8" s="321"/>
      <c r="I8" s="322" t="s">
        <v>20</v>
      </c>
      <c r="J8" s="323"/>
      <c r="K8" s="323"/>
      <c r="L8" s="323"/>
      <c r="M8" s="323"/>
      <c r="N8" s="323"/>
      <c r="O8" s="323"/>
      <c r="P8" s="323"/>
      <c r="Q8" s="323"/>
      <c r="R8" s="324"/>
      <c r="S8" s="325" t="s">
        <v>14</v>
      </c>
      <c r="T8" s="326"/>
    </row>
    <row r="9" spans="1:20" s="49" customFormat="1" ht="81" customHeight="1">
      <c r="A9" s="41" t="s">
        <v>9</v>
      </c>
      <c r="B9" s="42" t="s">
        <v>3</v>
      </c>
      <c r="C9" s="42" t="s">
        <v>4</v>
      </c>
      <c r="D9" s="42" t="s">
        <v>5</v>
      </c>
      <c r="E9" s="42" t="s">
        <v>6</v>
      </c>
      <c r="F9" s="42" t="s">
        <v>7</v>
      </c>
      <c r="G9" s="200" t="s">
        <v>105</v>
      </c>
      <c r="H9" s="200" t="s">
        <v>8</v>
      </c>
      <c r="I9" s="41" t="s">
        <v>21</v>
      </c>
      <c r="J9" s="42" t="s">
        <v>11</v>
      </c>
      <c r="K9" s="42" t="s">
        <v>0</v>
      </c>
      <c r="L9" s="44" t="s">
        <v>1</v>
      </c>
      <c r="M9" s="44" t="s">
        <v>12</v>
      </c>
      <c r="N9" s="202" t="s">
        <v>107</v>
      </c>
      <c r="O9" s="202" t="s">
        <v>108</v>
      </c>
      <c r="P9" s="44" t="s">
        <v>12</v>
      </c>
      <c r="Q9" s="44" t="s">
        <v>2</v>
      </c>
      <c r="R9" s="45" t="s">
        <v>12</v>
      </c>
      <c r="S9" s="78" t="s">
        <v>13</v>
      </c>
      <c r="T9" s="79" t="s">
        <v>12</v>
      </c>
    </row>
    <row r="10" spans="1:20" ht="30" customHeight="1">
      <c r="A10" s="54" t="s">
        <v>95</v>
      </c>
      <c r="B10" s="102"/>
      <c r="C10" s="102"/>
      <c r="D10" s="102"/>
      <c r="E10" s="102"/>
      <c r="F10" s="102"/>
      <c r="G10" s="103"/>
      <c r="H10" s="103"/>
      <c r="I10" s="163"/>
      <c r="J10" s="102"/>
      <c r="K10" s="102"/>
      <c r="L10" s="183" t="str">
        <f>IF(C10=0,"-",(E10+F10)/C10)</f>
        <v>-</v>
      </c>
      <c r="M10" s="80" t="e">
        <f>IF(L10&gt;=0,VLOOKUP(L10,RET_T1,2),"-")</f>
        <v>#N/A</v>
      </c>
      <c r="N10" s="215" t="str">
        <f>IF(OR(E10=0),"-",(G10/E10))</f>
        <v>-</v>
      </c>
      <c r="O10" s="179" t="str">
        <f>IF(OR(E10=0),"-",(H10/E10))</f>
        <v>-</v>
      </c>
      <c r="P10" s="80" t="e">
        <f>IF(O10&gt;=0,VLOOKUP(O10,ACH_T3,2),"-")</f>
        <v>#N/A</v>
      </c>
      <c r="Q10" s="179" t="str">
        <f>IF(AND(C10-E10=0,H10=0),"-",(I10+J10)/(H10))</f>
        <v>-</v>
      </c>
      <c r="R10" s="81" t="e">
        <f>IF(Q10&gt;=0,VLOOKUP(Q10,PROG_T5,2),"-")</f>
        <v>#N/A</v>
      </c>
      <c r="S10" s="52">
        <f>IF(C10=0,0,(D10/(C10-(E10+F10))))</f>
        <v>0</v>
      </c>
      <c r="T10" s="53" t="str">
        <f>IF(S10&gt;0,VLOOKUP(S10,PROG_T5,2),"-")</f>
        <v>-</v>
      </c>
    </row>
    <row r="11" spans="1:20" ht="30" customHeight="1">
      <c r="A11" s="54" t="s">
        <v>104</v>
      </c>
      <c r="B11" s="102"/>
      <c r="C11" s="102"/>
      <c r="D11" s="102"/>
      <c r="E11" s="102"/>
      <c r="F11" s="102"/>
      <c r="G11" s="103"/>
      <c r="H11" s="103"/>
      <c r="I11" s="163"/>
      <c r="J11" s="102"/>
      <c r="K11" s="102"/>
      <c r="L11" s="183" t="str">
        <f>IF(C11=0,"-",(E11+F11)/C11)</f>
        <v>-</v>
      </c>
      <c r="M11" s="80" t="e">
        <f>IF(L11&gt;=0,VLOOKUP(L11,RET_T1,2),"-")</f>
        <v>#N/A</v>
      </c>
      <c r="N11" s="219" t="str">
        <f>IF(OR(E11=0),"-",(G11/E11))</f>
        <v>-</v>
      </c>
      <c r="O11" s="179" t="str">
        <f>IF(OR(E11=0),"-",(H11/E11))</f>
        <v>-</v>
      </c>
      <c r="P11" s="80" t="e">
        <f>IF(O11&gt;=0,VLOOKUP(O11,ACH_T3,2),"-")</f>
        <v>#N/A</v>
      </c>
      <c r="Q11" s="179" t="str">
        <f>IF(AND(C11-E11=0,H11=0),"-",(I11+J11)/(H11))</f>
        <v>-</v>
      </c>
      <c r="R11" s="81" t="e">
        <f>IF(Q11&gt;=0,VLOOKUP(Q11,PROG_T5,2),"-")</f>
        <v>#N/A</v>
      </c>
      <c r="S11" s="52">
        <f>IF(C11=0,0,(D11/(C11-(E11+F11))))</f>
        <v>0</v>
      </c>
      <c r="T11" s="53" t="str">
        <f>IF(S11&gt;0,VLOOKUP(S11,PROG_T5,2),"-")</f>
        <v>-</v>
      </c>
    </row>
    <row r="12" spans="1:20" ht="30" customHeight="1">
      <c r="A12" s="54" t="s">
        <v>133</v>
      </c>
      <c r="B12" s="102"/>
      <c r="C12" s="102"/>
      <c r="D12" s="102"/>
      <c r="E12" s="102"/>
      <c r="F12" s="102"/>
      <c r="G12" s="103"/>
      <c r="H12" s="103"/>
      <c r="I12" s="163"/>
      <c r="J12" s="102"/>
      <c r="K12" s="102"/>
      <c r="L12" s="183" t="str">
        <f>IF(C12=0,"-",(E12+F12)/C12)</f>
        <v>-</v>
      </c>
      <c r="M12" s="80" t="e">
        <f>IF(L12&gt;=0,VLOOKUP(L12,RET_T1,2),"-")</f>
        <v>#N/A</v>
      </c>
      <c r="N12" s="219" t="str">
        <f>IF(OR(E12=0),"-",(G12/E12))</f>
        <v>-</v>
      </c>
      <c r="O12" s="179" t="str">
        <f>IF(OR(E12=0),"-",(H12/E12))</f>
        <v>-</v>
      </c>
      <c r="P12" s="80" t="e">
        <f>IF(O12&gt;=0,VLOOKUP(O12,ACH_T3,2),"-")</f>
        <v>#N/A</v>
      </c>
      <c r="Q12" s="179" t="str">
        <f>IF(AND(C12-E12=0,H12=0),"-",(I12+J12)/(H12))</f>
        <v>-</v>
      </c>
      <c r="R12" s="81" t="e">
        <f>IF(Q12&gt;=0,VLOOKUP(Q12,PROG_T5,2),"-")</f>
        <v>#N/A</v>
      </c>
      <c r="S12" s="52">
        <f>IF(C12=0,0,(D12/(C12-(E12+F12))))</f>
        <v>0</v>
      </c>
      <c r="T12" s="53" t="str">
        <f>IF(S12&gt;0,VLOOKUP(S12,PROG_T5,2),"-")</f>
        <v>-</v>
      </c>
    </row>
    <row r="13" spans="1:20" ht="30" customHeight="1" thickBot="1">
      <c r="A13" s="62"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4" t="str">
        <f>IF(C13=0,"-",(E13+F13)/C13)</f>
        <v>-</v>
      </c>
      <c r="M13" s="20" t="e">
        <f>IF(L13&gt;=0,VLOOKUP(L13,RET_T1,2),"-")</f>
        <v>#N/A</v>
      </c>
      <c r="N13" s="220" t="str">
        <f>IF(OR(E13=0),"-",(G13/E13))</f>
        <v>-</v>
      </c>
      <c r="O13" s="180" t="str">
        <f>IF(OR(E13=0),"-",(H13/E13))</f>
        <v>-</v>
      </c>
      <c r="P13" s="110" t="e">
        <f>IF(O13&gt;=0,VLOOKUP(O13,ACH_T3,2),"-")</f>
        <v>#N/A</v>
      </c>
      <c r="Q13" s="192" t="str">
        <f>IF(AND(C13-E13=0,H13=0),"-",(I13+J13)/(H13))</f>
        <v>-</v>
      </c>
      <c r="R13" s="21" t="e">
        <f>IF(Q13&gt;=0,VLOOKUP(Q13,PROG_T5,2),"-")</f>
        <v>#N/A</v>
      </c>
      <c r="S13" s="82">
        <f>IF(C13=0,0,(D13/(C13-(E13+F13))))</f>
        <v>0</v>
      </c>
      <c r="T13" s="21" t="str">
        <f>IF(S13&gt;0,VLOOKUP(S13,PROG_T5,2),"-")</f>
        <v>-</v>
      </c>
    </row>
    <row r="14" spans="1:20" ht="15.75" thickTop="1">
      <c r="A14" s="32"/>
      <c r="B14" s="32"/>
      <c r="C14" s="32"/>
      <c r="D14" s="32"/>
      <c r="E14" s="32"/>
      <c r="F14" s="32"/>
      <c r="G14" s="32"/>
      <c r="H14" s="32"/>
      <c r="I14" s="32"/>
      <c r="J14" s="32"/>
      <c r="K14" s="32"/>
      <c r="L14" s="32"/>
      <c r="M14" s="32"/>
      <c r="N14" s="32"/>
      <c r="O14" s="32"/>
      <c r="P14" s="32"/>
      <c r="Q14" s="32"/>
      <c r="R14" s="32"/>
      <c r="S14" s="32"/>
      <c r="T14" s="32"/>
    </row>
    <row r="15" spans="1:20" ht="15.75" thickBot="1">
      <c r="A15" s="59" t="s">
        <v>72</v>
      </c>
      <c r="B15" s="32"/>
      <c r="C15" s="32"/>
      <c r="D15" s="32"/>
      <c r="E15" s="32"/>
      <c r="F15" s="32"/>
      <c r="G15" s="32"/>
      <c r="H15" s="32"/>
      <c r="I15" s="32"/>
      <c r="J15" s="32"/>
      <c r="K15" s="32"/>
      <c r="L15" s="32"/>
      <c r="M15" s="32"/>
      <c r="N15" s="32"/>
      <c r="O15" s="32"/>
      <c r="P15" s="32"/>
      <c r="Q15" s="32"/>
      <c r="R15" s="32"/>
      <c r="S15" s="32"/>
      <c r="T15" s="32"/>
    </row>
    <row r="16" spans="1:20" ht="24.75" customHeight="1" thickBot="1" thickTop="1">
      <c r="A16" s="63" t="s">
        <v>149</v>
      </c>
      <c r="B16" s="248"/>
      <c r="C16" s="248"/>
      <c r="D16" s="248"/>
      <c r="E16" s="248"/>
      <c r="F16" s="248"/>
      <c r="G16" s="249"/>
      <c r="H16" s="250"/>
      <c r="I16" s="251"/>
      <c r="J16" s="248"/>
      <c r="K16" s="248"/>
      <c r="L16" s="181" t="str">
        <f>IF(C16=0,"-",(E16+F16)/C16)</f>
        <v>-</v>
      </c>
      <c r="M16" s="65" t="e">
        <f>IF(L16&gt;=0,VLOOKUP(L16,RET_T1,2),"-")</f>
        <v>#N/A</v>
      </c>
      <c r="N16" s="207" t="str">
        <f>IF(OR(E16=0),"-",(G16/E16))</f>
        <v>-</v>
      </c>
      <c r="O16" s="181" t="str">
        <f>IF(OR(E16=0),"-",(H16/E16))</f>
        <v>-</v>
      </c>
      <c r="P16" s="65" t="e">
        <f>IF(O16&gt;=0,VLOOKUP(O16,ACH_T3,2),"-")</f>
        <v>#N/A</v>
      </c>
      <c r="Q16" s="181" t="str">
        <f>IF(AND(C16-E16=0,H16=0),"-",(I16+J16)/(H16))</f>
        <v>-</v>
      </c>
      <c r="R16" s="66" t="e">
        <f>IF(Q16&gt;=0,VLOOKUP(Q16,PROG_T5,2),"-")</f>
        <v>#N/A</v>
      </c>
      <c r="S16" s="67">
        <f>IF(C16=0,0,(D16/(C16-(E16+F16))))</f>
        <v>0</v>
      </c>
      <c r="T16" s="68" t="str">
        <f>IF(S16&gt;0,VLOOKUP(S16,PROG_T5,2),"-")</f>
        <v>-</v>
      </c>
    </row>
    <row r="17" spans="1:20" ht="24.75" customHeight="1" thickBot="1" thickTop="1">
      <c r="A17" s="101" t="s">
        <v>150</v>
      </c>
      <c r="B17" s="252"/>
      <c r="C17" s="252"/>
      <c r="D17" s="252"/>
      <c r="E17" s="252"/>
      <c r="F17" s="252"/>
      <c r="G17" s="253"/>
      <c r="H17" s="254"/>
      <c r="I17" s="255"/>
      <c r="J17" s="252"/>
      <c r="K17" s="252"/>
      <c r="L17" s="182" t="str">
        <f>IF(C17=0,"-",(E17+F17)/C17)</f>
        <v>-</v>
      </c>
      <c r="M17" s="70" t="e">
        <f>IF(L17&gt;=0,VLOOKUP(L17,RET_T1,2),"-")</f>
        <v>#N/A</v>
      </c>
      <c r="N17" s="207" t="str">
        <f>IF(OR(E17=0),"-",(G17/E17))</f>
        <v>-</v>
      </c>
      <c r="O17" s="182" t="str">
        <f>IF(OR(E17=0),"-",(H17/E17))</f>
        <v>-</v>
      </c>
      <c r="P17" s="70" t="e">
        <f>IF(O17&gt;=0,VLOOKUP(O17,ACH_T3,2),"-")</f>
        <v>#N/A</v>
      </c>
      <c r="Q17" s="182" t="str">
        <f>IF(AND(C17-E17=0,H17=0),"-",(I17+J17)/(H17))</f>
        <v>-</v>
      </c>
      <c r="R17" s="71" t="e">
        <f>IF(Q17&gt;=0,VLOOKUP(Q17,PROG_T5,2),"-")</f>
        <v>#N/A</v>
      </c>
      <c r="S17" s="72">
        <f>IF(C17=0,0,(D17/(C17-(E17+F17))))</f>
        <v>0</v>
      </c>
      <c r="T17" s="73" t="str">
        <f>IF(S17&gt;0,VLOOKUP(S17,PROG_T5,2),"-")</f>
        <v>-</v>
      </c>
    </row>
    <row r="18" spans="1:20" ht="15.75" thickTop="1">
      <c r="A18" s="32"/>
      <c r="B18" s="32"/>
      <c r="C18" s="32"/>
      <c r="D18" s="32"/>
      <c r="E18" s="264" t="s">
        <v>131</v>
      </c>
      <c r="F18" s="32"/>
      <c r="G18" s="32"/>
      <c r="H18" s="32"/>
      <c r="I18" s="32"/>
      <c r="J18" s="32"/>
      <c r="K18" s="32"/>
      <c r="L18" s="32"/>
      <c r="M18" s="32"/>
      <c r="N18" s="32"/>
      <c r="O18" s="32"/>
      <c r="P18" s="32"/>
      <c r="Q18" s="32"/>
      <c r="R18" s="32"/>
      <c r="S18" s="32"/>
      <c r="T18" s="32"/>
    </row>
    <row r="19" spans="1:28" ht="15">
      <c r="A19" s="32"/>
      <c r="B19" s="32"/>
      <c r="C19" s="32"/>
      <c r="D19" s="32"/>
      <c r="E19" s="32" t="s">
        <v>25</v>
      </c>
      <c r="F19" s="299" t="s">
        <v>134</v>
      </c>
      <c r="G19" s="299"/>
      <c r="H19" s="299"/>
      <c r="I19" s="299"/>
      <c r="J19" s="299"/>
      <c r="K19" s="299"/>
      <c r="L19" s="299"/>
      <c r="M19" s="299"/>
      <c r="N19" s="299"/>
      <c r="O19" s="299"/>
      <c r="P19" s="299"/>
      <c r="Q19" s="299"/>
      <c r="R19" s="299"/>
      <c r="S19" s="299"/>
      <c r="T19" s="299"/>
      <c r="AA19" s="60">
        <v>0.7</v>
      </c>
      <c r="AB19" s="61" t="s">
        <v>17</v>
      </c>
    </row>
    <row r="20" spans="1:28" ht="15">
      <c r="A20" s="32"/>
      <c r="B20" s="32"/>
      <c r="C20" s="32"/>
      <c r="D20" s="32"/>
      <c r="E20" s="32" t="s">
        <v>26</v>
      </c>
      <c r="F20" s="299" t="s">
        <v>90</v>
      </c>
      <c r="G20" s="299"/>
      <c r="H20" s="299"/>
      <c r="I20" s="299"/>
      <c r="J20" s="299"/>
      <c r="K20" s="299"/>
      <c r="L20" s="299"/>
      <c r="M20" s="299"/>
      <c r="N20" s="299"/>
      <c r="O20" s="299"/>
      <c r="P20" s="299"/>
      <c r="Q20" s="299"/>
      <c r="R20" s="299"/>
      <c r="S20" s="299"/>
      <c r="T20" s="299"/>
      <c r="AA20" s="60">
        <v>0.8</v>
      </c>
      <c r="AB20" s="61" t="s">
        <v>18</v>
      </c>
    </row>
    <row r="21" spans="1:28" ht="15">
      <c r="A21" s="32"/>
      <c r="B21" s="32"/>
      <c r="C21" s="32"/>
      <c r="D21" s="32"/>
      <c r="E21" s="32" t="s">
        <v>27</v>
      </c>
      <c r="F21" s="299" t="s">
        <v>144</v>
      </c>
      <c r="G21" s="299"/>
      <c r="H21" s="299"/>
      <c r="I21" s="299"/>
      <c r="J21" s="299"/>
      <c r="K21" s="299"/>
      <c r="L21" s="299"/>
      <c r="M21" s="299"/>
      <c r="N21" s="299"/>
      <c r="O21" s="299"/>
      <c r="P21" s="299"/>
      <c r="Q21" s="299"/>
      <c r="R21" s="299"/>
      <c r="S21" s="299"/>
      <c r="T21" s="299"/>
      <c r="AA21" s="60">
        <v>0.9</v>
      </c>
      <c r="AB21" s="61" t="s">
        <v>19</v>
      </c>
    </row>
    <row r="22" spans="1:20" ht="15">
      <c r="A22" s="32"/>
      <c r="B22" s="32"/>
      <c r="C22" s="32"/>
      <c r="D22" s="32"/>
      <c r="E22" s="32" t="s">
        <v>28</v>
      </c>
      <c r="F22" s="299" t="s">
        <v>91</v>
      </c>
      <c r="G22" s="299"/>
      <c r="H22" s="299"/>
      <c r="I22" s="299"/>
      <c r="J22" s="299"/>
      <c r="K22" s="299"/>
      <c r="L22" s="299"/>
      <c r="M22" s="299"/>
      <c r="N22" s="299"/>
      <c r="O22" s="299"/>
      <c r="P22" s="299"/>
      <c r="Q22" s="299"/>
      <c r="R22" s="299"/>
      <c r="S22" s="299"/>
      <c r="T22" s="299"/>
    </row>
    <row r="23" spans="1:20" ht="15">
      <c r="A23" s="32"/>
      <c r="B23" s="32"/>
      <c r="C23" s="32"/>
      <c r="D23" s="32"/>
      <c r="E23" s="32" t="s">
        <v>29</v>
      </c>
      <c r="F23" s="299" t="s">
        <v>92</v>
      </c>
      <c r="G23" s="299"/>
      <c r="H23" s="299"/>
      <c r="I23" s="299"/>
      <c r="J23" s="299"/>
      <c r="K23" s="299"/>
      <c r="L23" s="299"/>
      <c r="M23" s="299"/>
      <c r="N23" s="299"/>
      <c r="O23" s="299"/>
      <c r="P23" s="299"/>
      <c r="Q23" s="299"/>
      <c r="R23" s="299"/>
      <c r="S23" s="299"/>
      <c r="T23" s="299"/>
    </row>
    <row r="24" spans="1:20" ht="33" customHeight="1">
      <c r="A24" s="32"/>
      <c r="B24" s="32"/>
      <c r="C24" s="32"/>
      <c r="D24" s="32"/>
      <c r="E24" s="32" t="s">
        <v>30</v>
      </c>
      <c r="F24" s="292" t="s">
        <v>122</v>
      </c>
      <c r="G24" s="292"/>
      <c r="H24" s="292"/>
      <c r="I24" s="292"/>
      <c r="J24" s="292"/>
      <c r="K24" s="292"/>
      <c r="L24" s="292"/>
      <c r="M24" s="292"/>
      <c r="N24" s="292"/>
      <c r="O24" s="292"/>
      <c r="P24" s="292"/>
      <c r="Q24" s="292"/>
      <c r="R24" s="292"/>
      <c r="S24" s="292"/>
      <c r="T24" s="292"/>
    </row>
    <row r="25" spans="1:20" ht="15">
      <c r="A25" s="32"/>
      <c r="B25" s="32"/>
      <c r="C25" s="32"/>
      <c r="D25" s="32"/>
      <c r="E25" s="32" t="s">
        <v>31</v>
      </c>
      <c r="F25" s="299" t="s">
        <v>145</v>
      </c>
      <c r="G25" s="299"/>
      <c r="H25" s="299"/>
      <c r="I25" s="299"/>
      <c r="J25" s="299"/>
      <c r="K25" s="299"/>
      <c r="L25" s="299"/>
      <c r="M25" s="299"/>
      <c r="N25" s="299"/>
      <c r="O25" s="299"/>
      <c r="P25" s="299"/>
      <c r="Q25" s="299"/>
      <c r="R25" s="299"/>
      <c r="S25" s="299"/>
      <c r="T25" s="299"/>
    </row>
    <row r="26" spans="1:20" ht="15">
      <c r="A26" s="32"/>
      <c r="B26" s="32"/>
      <c r="C26" s="32"/>
      <c r="D26" s="32"/>
      <c r="E26" s="32" t="s">
        <v>32</v>
      </c>
      <c r="F26" s="299" t="s">
        <v>123</v>
      </c>
      <c r="G26" s="299"/>
      <c r="H26" s="299"/>
      <c r="I26" s="299"/>
      <c r="J26" s="299"/>
      <c r="K26" s="299"/>
      <c r="L26" s="299"/>
      <c r="M26" s="299"/>
      <c r="N26" s="299"/>
      <c r="O26" s="299"/>
      <c r="P26" s="299"/>
      <c r="Q26" s="299"/>
      <c r="R26" s="299"/>
      <c r="S26" s="299"/>
      <c r="T26" s="299"/>
    </row>
    <row r="27" spans="1:20" ht="15">
      <c r="A27" s="32"/>
      <c r="B27" s="32"/>
      <c r="C27" s="32"/>
      <c r="D27" s="32"/>
      <c r="E27" s="32" t="s">
        <v>33</v>
      </c>
      <c r="F27" s="299" t="s">
        <v>148</v>
      </c>
      <c r="G27" s="299"/>
      <c r="H27" s="299"/>
      <c r="I27" s="299"/>
      <c r="J27" s="299"/>
      <c r="K27" s="299"/>
      <c r="L27" s="299"/>
      <c r="M27" s="299"/>
      <c r="N27" s="299"/>
      <c r="O27" s="299"/>
      <c r="P27" s="299"/>
      <c r="Q27" s="299"/>
      <c r="R27" s="299"/>
      <c r="S27" s="299"/>
      <c r="T27" s="299"/>
    </row>
    <row r="28" spans="1:20" ht="15">
      <c r="A28" s="32"/>
      <c r="B28" s="32"/>
      <c r="C28" s="32"/>
      <c r="D28" s="32"/>
      <c r="E28" s="32" t="s">
        <v>34</v>
      </c>
      <c r="F28" s="299" t="s">
        <v>124</v>
      </c>
      <c r="G28" s="299"/>
      <c r="H28" s="299"/>
      <c r="I28" s="299"/>
      <c r="J28" s="299"/>
      <c r="K28" s="299"/>
      <c r="L28" s="299"/>
      <c r="M28" s="299"/>
      <c r="N28" s="299"/>
      <c r="O28" s="299"/>
      <c r="P28" s="299"/>
      <c r="Q28" s="299"/>
      <c r="R28" s="299"/>
      <c r="S28" s="299"/>
      <c r="T28" s="299"/>
    </row>
    <row r="29" spans="1:20" ht="33.75" customHeight="1" thickBot="1">
      <c r="A29" s="32"/>
      <c r="B29" s="32"/>
      <c r="C29" s="32"/>
      <c r="D29" s="32"/>
      <c r="E29" s="197" t="s">
        <v>39</v>
      </c>
      <c r="F29" s="316" t="s">
        <v>137</v>
      </c>
      <c r="G29" s="316"/>
      <c r="H29" s="316"/>
      <c r="I29" s="316"/>
      <c r="J29" s="316"/>
      <c r="K29" s="316"/>
      <c r="L29" s="316"/>
      <c r="M29" s="316"/>
      <c r="N29" s="316"/>
      <c r="O29" s="316"/>
      <c r="P29" s="316"/>
      <c r="Q29" s="316"/>
      <c r="R29" s="316"/>
      <c r="S29" s="316"/>
      <c r="T29" s="316"/>
    </row>
    <row r="30" spans="1:20" ht="15">
      <c r="A30" s="304" t="s">
        <v>57</v>
      </c>
      <c r="B30" s="307"/>
      <c r="C30" s="308"/>
      <c r="D30" s="308"/>
      <c r="E30" s="308"/>
      <c r="F30" s="308"/>
      <c r="G30" s="308"/>
      <c r="H30" s="308"/>
      <c r="I30" s="308"/>
      <c r="J30" s="308"/>
      <c r="K30" s="308"/>
      <c r="L30" s="308"/>
      <c r="M30" s="308"/>
      <c r="N30" s="308"/>
      <c r="O30" s="308"/>
      <c r="P30" s="308"/>
      <c r="Q30" s="308"/>
      <c r="R30" s="308"/>
      <c r="S30" s="308"/>
      <c r="T30" s="309"/>
    </row>
    <row r="31" spans="1:20" ht="15">
      <c r="A31" s="305"/>
      <c r="B31" s="310"/>
      <c r="C31" s="311"/>
      <c r="D31" s="311"/>
      <c r="E31" s="311"/>
      <c r="F31" s="311"/>
      <c r="G31" s="311"/>
      <c r="H31" s="311"/>
      <c r="I31" s="311"/>
      <c r="J31" s="311"/>
      <c r="K31" s="311"/>
      <c r="L31" s="311"/>
      <c r="M31" s="311"/>
      <c r="N31" s="311"/>
      <c r="O31" s="311"/>
      <c r="P31" s="311"/>
      <c r="Q31" s="311"/>
      <c r="R31" s="311"/>
      <c r="S31" s="311"/>
      <c r="T31" s="312"/>
    </row>
    <row r="32" spans="1:20" ht="15">
      <c r="A32" s="305"/>
      <c r="B32" s="310"/>
      <c r="C32" s="311"/>
      <c r="D32" s="311"/>
      <c r="E32" s="311"/>
      <c r="F32" s="311"/>
      <c r="G32" s="311"/>
      <c r="H32" s="311"/>
      <c r="I32" s="311"/>
      <c r="J32" s="311"/>
      <c r="K32" s="311"/>
      <c r="L32" s="311"/>
      <c r="M32" s="311"/>
      <c r="N32" s="311"/>
      <c r="O32" s="311"/>
      <c r="P32" s="311"/>
      <c r="Q32" s="311"/>
      <c r="R32" s="311"/>
      <c r="S32" s="311"/>
      <c r="T32" s="312"/>
    </row>
    <row r="33" spans="1:20" ht="15">
      <c r="A33" s="305"/>
      <c r="B33" s="310"/>
      <c r="C33" s="311"/>
      <c r="D33" s="311"/>
      <c r="E33" s="311"/>
      <c r="F33" s="311"/>
      <c r="G33" s="311"/>
      <c r="H33" s="311"/>
      <c r="I33" s="311"/>
      <c r="J33" s="311"/>
      <c r="K33" s="311"/>
      <c r="L33" s="311"/>
      <c r="M33" s="311"/>
      <c r="N33" s="311"/>
      <c r="O33" s="311"/>
      <c r="P33" s="311"/>
      <c r="Q33" s="311"/>
      <c r="R33" s="311"/>
      <c r="S33" s="311"/>
      <c r="T33" s="312"/>
    </row>
    <row r="34" spans="1:20" ht="15">
      <c r="A34" s="305"/>
      <c r="B34" s="310"/>
      <c r="C34" s="311"/>
      <c r="D34" s="311"/>
      <c r="E34" s="311"/>
      <c r="F34" s="311"/>
      <c r="G34" s="311"/>
      <c r="H34" s="311"/>
      <c r="I34" s="311"/>
      <c r="J34" s="311"/>
      <c r="K34" s="311"/>
      <c r="L34" s="311"/>
      <c r="M34" s="311"/>
      <c r="N34" s="311"/>
      <c r="O34" s="311"/>
      <c r="P34" s="311"/>
      <c r="Q34" s="311"/>
      <c r="R34" s="311"/>
      <c r="S34" s="311"/>
      <c r="T34" s="312"/>
    </row>
    <row r="35" spans="1:20" ht="15">
      <c r="A35" s="305"/>
      <c r="B35" s="310"/>
      <c r="C35" s="311"/>
      <c r="D35" s="311"/>
      <c r="E35" s="311"/>
      <c r="F35" s="311"/>
      <c r="G35" s="311"/>
      <c r="H35" s="311"/>
      <c r="I35" s="311"/>
      <c r="J35" s="311"/>
      <c r="K35" s="311"/>
      <c r="L35" s="311"/>
      <c r="M35" s="311"/>
      <c r="N35" s="311"/>
      <c r="O35" s="311"/>
      <c r="P35" s="311"/>
      <c r="Q35" s="311"/>
      <c r="R35" s="311"/>
      <c r="S35" s="311"/>
      <c r="T35" s="312"/>
    </row>
    <row r="36" spans="1:20" ht="15">
      <c r="A36" s="305"/>
      <c r="B36" s="310"/>
      <c r="C36" s="311"/>
      <c r="D36" s="311"/>
      <c r="E36" s="311"/>
      <c r="F36" s="311"/>
      <c r="G36" s="311"/>
      <c r="H36" s="311"/>
      <c r="I36" s="311"/>
      <c r="J36" s="311"/>
      <c r="K36" s="311"/>
      <c r="L36" s="311"/>
      <c r="M36" s="311"/>
      <c r="N36" s="311"/>
      <c r="O36" s="311"/>
      <c r="P36" s="311"/>
      <c r="Q36" s="311"/>
      <c r="R36" s="311"/>
      <c r="S36" s="311"/>
      <c r="T36" s="312"/>
    </row>
    <row r="37" spans="1:20" ht="15.75" thickBot="1">
      <c r="A37" s="306"/>
      <c r="B37" s="313"/>
      <c r="C37" s="314"/>
      <c r="D37" s="314"/>
      <c r="E37" s="314"/>
      <c r="F37" s="314"/>
      <c r="G37" s="314"/>
      <c r="H37" s="314"/>
      <c r="I37" s="314"/>
      <c r="J37" s="314"/>
      <c r="K37" s="314"/>
      <c r="L37" s="314"/>
      <c r="M37" s="314"/>
      <c r="N37" s="314"/>
      <c r="O37" s="314"/>
      <c r="P37" s="314"/>
      <c r="Q37" s="314"/>
      <c r="R37" s="314"/>
      <c r="S37" s="314"/>
      <c r="T37" s="315"/>
    </row>
    <row r="38" spans="1:20" ht="15">
      <c r="A38" s="32"/>
      <c r="B38" s="32"/>
      <c r="C38" s="32"/>
      <c r="D38" s="32"/>
      <c r="E38" s="32"/>
      <c r="F38" s="32"/>
      <c r="G38" s="32"/>
      <c r="H38" s="32"/>
      <c r="I38" s="32"/>
      <c r="J38" s="32"/>
      <c r="K38" s="32"/>
      <c r="L38" s="32"/>
      <c r="M38" s="32"/>
      <c r="N38" s="32"/>
      <c r="O38" s="32"/>
      <c r="P38" s="32"/>
      <c r="Q38" s="32"/>
      <c r="R38" s="32"/>
      <c r="S38" s="32"/>
      <c r="T38" s="32"/>
    </row>
  </sheetData>
  <sheetProtection password="CDDA" sheet="1" selectLockedCells="1"/>
  <mergeCells count="25">
    <mergeCell ref="A4:B4"/>
    <mergeCell ref="F24:T24"/>
    <mergeCell ref="C7:C8"/>
    <mergeCell ref="F21:T21"/>
    <mergeCell ref="F19:T19"/>
    <mergeCell ref="C4:H4"/>
    <mergeCell ref="E7:E8"/>
    <mergeCell ref="F7:F8"/>
    <mergeCell ref="A30:A37"/>
    <mergeCell ref="B30:T37"/>
    <mergeCell ref="A7:A8"/>
    <mergeCell ref="F28:T28"/>
    <mergeCell ref="F22:T22"/>
    <mergeCell ref="F27:T27"/>
    <mergeCell ref="F20:T20"/>
    <mergeCell ref="B7:B8"/>
    <mergeCell ref="F26:T26"/>
    <mergeCell ref="F25:T25"/>
    <mergeCell ref="F29:T29"/>
    <mergeCell ref="H7:H8"/>
    <mergeCell ref="F23:T23"/>
    <mergeCell ref="D7:D8"/>
    <mergeCell ref="I8:R8"/>
    <mergeCell ref="G7:G8"/>
    <mergeCell ref="S8:T8"/>
  </mergeCells>
  <printOptions/>
  <pageMargins left="0.7480314960629921" right="0.7480314960629921" top="0.984251968503937" bottom="0.7874015748031497" header="0.5118110236220472" footer="0.5118110236220472"/>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U40"/>
  <sheetViews>
    <sheetView zoomScale="115" zoomScaleNormal="115" zoomScalePageLayoutView="0" workbookViewId="0" topLeftCell="B9">
      <selection activeCell="B24" sqref="B24:U31"/>
    </sheetView>
  </sheetViews>
  <sheetFormatPr defaultColWidth="9.140625" defaultRowHeight="12.75"/>
  <cols>
    <col min="1" max="1" width="20.421875" style="113" customWidth="1"/>
    <col min="2" max="2" width="9.140625" style="113" customWidth="1"/>
    <col min="3" max="4" width="10.421875" style="113" customWidth="1"/>
    <col min="5" max="5" width="10.57421875" style="113" customWidth="1"/>
    <col min="6" max="6" width="11.140625" style="113" customWidth="1"/>
    <col min="7" max="8" width="10.57421875" style="113" customWidth="1"/>
    <col min="9" max="9" width="10.421875" style="113" customWidth="1"/>
    <col min="10" max="10" width="13.57421875" style="113" customWidth="1"/>
    <col min="11" max="11" width="12.00390625" style="113" customWidth="1"/>
    <col min="12" max="12" width="7.421875" style="113" customWidth="1"/>
    <col min="13" max="13" width="9.140625" style="113" customWidth="1"/>
    <col min="14" max="15" width="13.421875" style="113" customWidth="1"/>
    <col min="16" max="16" width="11.00390625" style="113" customWidth="1"/>
    <col min="17" max="17" width="13.57421875" style="113" customWidth="1"/>
    <col min="18" max="18" width="10.57421875" style="113" customWidth="1"/>
    <col min="19" max="19" width="18.421875" style="113" customWidth="1"/>
    <col min="20" max="20" width="9.8515625" style="113" customWidth="1"/>
    <col min="21" max="21" width="15.421875" style="113" customWidth="1"/>
    <col min="22" max="16384" width="9.140625" style="113" customWidth="1"/>
  </cols>
  <sheetData>
    <row r="1" spans="1:21" ht="12.75">
      <c r="A1" s="111" t="s">
        <v>46</v>
      </c>
      <c r="B1" s="112"/>
      <c r="C1" s="112"/>
      <c r="D1" s="112"/>
      <c r="E1" s="112"/>
      <c r="F1" s="112"/>
      <c r="G1" s="112"/>
      <c r="H1" s="112"/>
      <c r="I1" s="112"/>
      <c r="J1" s="112"/>
      <c r="K1" s="112"/>
      <c r="L1" s="112"/>
      <c r="M1" s="112"/>
      <c r="N1" s="112"/>
      <c r="O1" s="112"/>
      <c r="P1" s="112"/>
      <c r="Q1" s="112"/>
      <c r="R1" s="112"/>
      <c r="S1" s="112"/>
      <c r="T1" s="112"/>
      <c r="U1" s="112"/>
    </row>
    <row r="2" spans="1:21" ht="13.5" thickBot="1">
      <c r="A2" s="111" t="s">
        <v>47</v>
      </c>
      <c r="B2" s="112"/>
      <c r="C2" s="112"/>
      <c r="D2" s="112"/>
      <c r="E2" s="112"/>
      <c r="F2" s="112"/>
      <c r="G2" s="112"/>
      <c r="H2" s="112"/>
      <c r="I2" s="112"/>
      <c r="J2" s="112"/>
      <c r="K2" s="112"/>
      <c r="L2" s="112"/>
      <c r="M2" s="112"/>
      <c r="N2" s="112"/>
      <c r="O2" s="112"/>
      <c r="P2" s="112"/>
      <c r="Q2" s="112"/>
      <c r="R2" s="112"/>
      <c r="S2" s="112"/>
      <c r="T2" s="112"/>
      <c r="U2" s="112"/>
    </row>
    <row r="3" spans="1:21" ht="41.25" customHeight="1" thickBot="1">
      <c r="A3" s="199" t="s">
        <v>111</v>
      </c>
      <c r="B3" s="285"/>
      <c r="C3" s="286"/>
      <c r="D3" s="286"/>
      <c r="E3" s="286"/>
      <c r="F3" s="287"/>
      <c r="G3" s="112"/>
      <c r="H3" s="112"/>
      <c r="I3" s="112"/>
      <c r="J3" s="112"/>
      <c r="K3" s="112"/>
      <c r="L3" s="112"/>
      <c r="M3" s="112"/>
      <c r="N3" s="112"/>
      <c r="O3" s="112"/>
      <c r="P3" s="112"/>
      <c r="Q3" s="112"/>
      <c r="R3" s="112"/>
      <c r="S3" s="112"/>
      <c r="T3" s="112"/>
      <c r="U3" s="112"/>
    </row>
    <row r="4" spans="1:21" ht="24.75" customHeight="1">
      <c r="A4" s="343" t="s">
        <v>42</v>
      </c>
      <c r="B4" s="343"/>
      <c r="C4" s="343"/>
      <c r="D4" s="343"/>
      <c r="E4" s="343"/>
      <c r="F4" s="343"/>
      <c r="G4" s="343"/>
      <c r="H4" s="343"/>
      <c r="I4" s="343"/>
      <c r="J4" s="343"/>
      <c r="K4" s="343"/>
      <c r="L4" s="343"/>
      <c r="M4" s="343"/>
      <c r="N4" s="343"/>
      <c r="O4" s="343"/>
      <c r="P4" s="343"/>
      <c r="Q4" s="343"/>
      <c r="R4" s="343"/>
      <c r="S4" s="343"/>
      <c r="T4" s="343"/>
      <c r="U4" s="343"/>
    </row>
    <row r="5" spans="1:21" ht="13.5" thickBot="1">
      <c r="A5" s="31" t="s">
        <v>89</v>
      </c>
      <c r="B5" s="112"/>
      <c r="C5" s="112"/>
      <c r="D5" s="112"/>
      <c r="E5" s="112"/>
      <c r="F5" s="112"/>
      <c r="G5" s="112"/>
      <c r="H5" s="112"/>
      <c r="I5" s="112"/>
      <c r="J5" s="112"/>
      <c r="K5" s="112"/>
      <c r="L5" s="112"/>
      <c r="M5" s="112"/>
      <c r="N5" s="112"/>
      <c r="O5" s="112"/>
      <c r="P5" s="112"/>
      <c r="Q5" s="112"/>
      <c r="R5" s="112"/>
      <c r="S5" s="112"/>
      <c r="T5" s="112"/>
      <c r="U5" s="112"/>
    </row>
    <row r="6" spans="1:21" ht="13.5" thickTop="1">
      <c r="A6" s="344" t="s">
        <v>24</v>
      </c>
      <c r="B6" s="327" t="s">
        <v>25</v>
      </c>
      <c r="C6" s="327" t="s">
        <v>26</v>
      </c>
      <c r="D6" s="327" t="s">
        <v>27</v>
      </c>
      <c r="E6" s="327" t="s">
        <v>28</v>
      </c>
      <c r="F6" s="327" t="s">
        <v>29</v>
      </c>
      <c r="G6" s="327" t="s">
        <v>30</v>
      </c>
      <c r="H6" s="327" t="s">
        <v>31</v>
      </c>
      <c r="I6" s="346" t="s">
        <v>32</v>
      </c>
      <c r="J6" s="114" t="s">
        <v>33</v>
      </c>
      <c r="K6" s="115" t="s">
        <v>34</v>
      </c>
      <c r="L6" s="115" t="s">
        <v>35</v>
      </c>
      <c r="M6" s="115" t="s">
        <v>36</v>
      </c>
      <c r="N6" s="115" t="s">
        <v>37</v>
      </c>
      <c r="O6" s="115" t="s">
        <v>38</v>
      </c>
      <c r="P6" s="115" t="s">
        <v>39</v>
      </c>
      <c r="Q6" s="115" t="s">
        <v>40</v>
      </c>
      <c r="R6" s="115" t="s">
        <v>41</v>
      </c>
      <c r="S6" s="116" t="s">
        <v>101</v>
      </c>
      <c r="T6" s="114" t="s">
        <v>114</v>
      </c>
      <c r="U6" s="116" t="s">
        <v>115</v>
      </c>
    </row>
    <row r="7" spans="1:21" ht="35.25" customHeight="1" thickBot="1">
      <c r="A7" s="345"/>
      <c r="B7" s="328"/>
      <c r="C7" s="328"/>
      <c r="D7" s="328"/>
      <c r="E7" s="328"/>
      <c r="F7" s="328"/>
      <c r="G7" s="328"/>
      <c r="H7" s="328"/>
      <c r="I7" s="347"/>
      <c r="J7" s="329" t="s">
        <v>20</v>
      </c>
      <c r="K7" s="348"/>
      <c r="L7" s="348"/>
      <c r="M7" s="348"/>
      <c r="N7" s="348"/>
      <c r="O7" s="348"/>
      <c r="P7" s="348"/>
      <c r="Q7" s="348"/>
      <c r="R7" s="348"/>
      <c r="S7" s="330"/>
      <c r="T7" s="329" t="s">
        <v>14</v>
      </c>
      <c r="U7" s="330"/>
    </row>
    <row r="8" spans="1:21" s="121" customFormat="1" ht="76.5">
      <c r="A8" s="117" t="s">
        <v>22</v>
      </c>
      <c r="B8" s="118" t="s">
        <v>3</v>
      </c>
      <c r="C8" s="118" t="s">
        <v>4</v>
      </c>
      <c r="D8" s="196" t="s">
        <v>102</v>
      </c>
      <c r="E8" s="118" t="s">
        <v>5</v>
      </c>
      <c r="F8" s="118" t="s">
        <v>6</v>
      </c>
      <c r="G8" s="118" t="s">
        <v>7</v>
      </c>
      <c r="H8" s="200" t="s">
        <v>105</v>
      </c>
      <c r="I8" s="228" t="s">
        <v>8</v>
      </c>
      <c r="J8" s="120" t="s">
        <v>23</v>
      </c>
      <c r="K8" s="118" t="s">
        <v>11</v>
      </c>
      <c r="L8" s="118" t="s">
        <v>0</v>
      </c>
      <c r="M8" s="118" t="s">
        <v>1</v>
      </c>
      <c r="N8" s="118" t="s">
        <v>12</v>
      </c>
      <c r="O8" s="229" t="s">
        <v>107</v>
      </c>
      <c r="P8" s="229" t="s">
        <v>108</v>
      </c>
      <c r="Q8" s="118" t="s">
        <v>12</v>
      </c>
      <c r="R8" s="118" t="s">
        <v>2</v>
      </c>
      <c r="S8" s="119" t="s">
        <v>12</v>
      </c>
      <c r="T8" s="120" t="s">
        <v>13</v>
      </c>
      <c r="U8" s="119" t="s">
        <v>12</v>
      </c>
    </row>
    <row r="9" spans="1:21" ht="23.25" customHeight="1">
      <c r="A9" s="122" t="s">
        <v>100</v>
      </c>
      <c r="B9" s="123"/>
      <c r="C9" s="123"/>
      <c r="D9" s="123"/>
      <c r="E9" s="123"/>
      <c r="F9" s="123"/>
      <c r="G9" s="123"/>
      <c r="H9" s="221"/>
      <c r="I9" s="124"/>
      <c r="J9" s="125"/>
      <c r="K9" s="123"/>
      <c r="L9" s="123"/>
      <c r="M9" s="126"/>
      <c r="N9" s="164"/>
      <c r="O9" s="164"/>
      <c r="P9" s="126"/>
      <c r="Q9" s="164"/>
      <c r="R9" s="126"/>
      <c r="S9" s="170"/>
      <c r="T9" s="127"/>
      <c r="U9" s="170"/>
    </row>
    <row r="10" spans="1:21" ht="23.25" customHeight="1">
      <c r="A10" s="128"/>
      <c r="B10" s="129"/>
      <c r="C10" s="129"/>
      <c r="D10" s="129"/>
      <c r="E10" s="129"/>
      <c r="F10" s="129"/>
      <c r="G10" s="129"/>
      <c r="H10" s="222"/>
      <c r="I10" s="130"/>
      <c r="J10" s="131"/>
      <c r="K10" s="129"/>
      <c r="L10" s="129"/>
      <c r="M10" s="132"/>
      <c r="N10" s="165"/>
      <c r="O10" s="165"/>
      <c r="P10" s="132"/>
      <c r="Q10" s="165"/>
      <c r="R10" s="132"/>
      <c r="S10" s="171"/>
      <c r="T10" s="133"/>
      <c r="U10" s="171"/>
    </row>
    <row r="11" spans="1:21" ht="23.25" customHeight="1">
      <c r="A11" s="122" t="s">
        <v>74</v>
      </c>
      <c r="B11" s="123">
        <f>'Tb 7 -Sum TfS SfYL &amp; SfL&amp;W 2021'!B13</f>
        <v>0</v>
      </c>
      <c r="C11" s="123">
        <f>'Tb 7 -Sum TfS SfYL &amp; SfL&amp;W 2021'!C13</f>
        <v>0</v>
      </c>
      <c r="D11" s="231"/>
      <c r="E11" s="261">
        <f>'Tb 7 -Sum TfS SfYL &amp; SfL&amp;W 2021'!D13</f>
        <v>0</v>
      </c>
      <c r="F11" s="261">
        <f>'Tb 7 -Sum TfS SfYL &amp; SfL&amp;W 2021'!E13</f>
        <v>0</v>
      </c>
      <c r="G11" s="259">
        <f>'Tb 7 -Sum TfS SfYL &amp; SfL&amp;W 2021'!F13</f>
        <v>0</v>
      </c>
      <c r="H11" s="259">
        <f>'Tb 7 -Sum TfS SfYL &amp; SfL&amp;W 2021'!G13</f>
        <v>0</v>
      </c>
      <c r="I11" s="260">
        <f>'Tb 7 -Sum TfS SfYL &amp; SfL&amp;W 2021'!H13</f>
        <v>0</v>
      </c>
      <c r="J11" s="125">
        <f>'Tb 7 -Sum TfS SfYL &amp; SfL&amp;W 2021'!I13</f>
        <v>0</v>
      </c>
      <c r="K11" s="123">
        <f>'Tb 7 -Sum TfS SfYL &amp; SfL&amp;W 2021'!J13</f>
        <v>0</v>
      </c>
      <c r="L11" s="123">
        <f>'Tb 7 -Sum TfS SfYL &amp; SfL&amp;W 2021'!K13</f>
        <v>0</v>
      </c>
      <c r="M11" s="185" t="str">
        <f>IF(C11=0,"-",(F11+G11)/C11)</f>
        <v>-</v>
      </c>
      <c r="N11" s="164" t="e">
        <f>IF(M11&gt;=0,VLOOKUP(M11,RET_T2,2),"-")</f>
        <v>#N/A</v>
      </c>
      <c r="O11" s="185" t="str">
        <f>IF(C11=0,"-",(H11/F11))</f>
        <v>-</v>
      </c>
      <c r="P11" s="185" t="str">
        <f>IF(F11=0,"-",(I11/F11))</f>
        <v>-</v>
      </c>
      <c r="Q11" s="164" t="e">
        <f>IF(P11&gt;=0,VLOOKUP(P11,ACH_T4,2),"-")</f>
        <v>#N/A</v>
      </c>
      <c r="R11" s="193" t="str">
        <f>IF(AND(C11-F11=0,I11=0),"-",(J11+K11)/(I11))</f>
        <v>-</v>
      </c>
      <c r="S11" s="170" t="e">
        <f>IF(R11&gt;=0,VLOOKUP(R11,PROG_T5,2),"-")</f>
        <v>#N/A</v>
      </c>
      <c r="T11" s="127">
        <f>IF(C11=0,0,(E11/(C11-(F11+G11))))</f>
        <v>0</v>
      </c>
      <c r="U11" s="170" t="str">
        <f>IF(T11&gt;0,VLOOKUP(T11,PROG_T5,2),"-")</f>
        <v>-</v>
      </c>
    </row>
    <row r="12" spans="1:21" ht="23.25" customHeight="1">
      <c r="A12" s="122" t="s">
        <v>75</v>
      </c>
      <c r="B12" s="123">
        <f>'Tb 8 SumTfS SfW L1 &amp; SfL&amp;W 2021'!B13</f>
        <v>0</v>
      </c>
      <c r="C12" s="123">
        <f>'Tb 8 SumTfS SfW L1 &amp; SfL&amp;W 2021'!C13</f>
        <v>0</v>
      </c>
      <c r="D12" s="231"/>
      <c r="E12" s="259">
        <f>'Tb 8 SumTfS SfW L1 &amp; SfL&amp;W 2021'!D13</f>
        <v>0</v>
      </c>
      <c r="F12" s="259">
        <f>'Tb 8 SumTfS SfW L1 &amp; SfL&amp;W 2021'!E13</f>
        <v>0</v>
      </c>
      <c r="G12" s="259">
        <f>'Tb 8 SumTfS SfW L1 &amp; SfL&amp;W 2021'!F13</f>
        <v>0</v>
      </c>
      <c r="H12" s="261">
        <f>'Tb 8 SumTfS SfW L1 &amp; SfL&amp;W 2021'!G13</f>
        <v>0</v>
      </c>
      <c r="I12" s="260">
        <f>'Tb 8 SumTfS SfW L1 &amp; SfL&amp;W 2021'!H13</f>
        <v>0</v>
      </c>
      <c r="J12" s="125">
        <f>'Tb 8 SumTfS SfW L1 &amp; SfL&amp;W 2021'!I13</f>
        <v>0</v>
      </c>
      <c r="K12" s="123">
        <f>'Tb 8 SumTfS SfW L1 &amp; SfL&amp;W 2021'!J13</f>
        <v>0</v>
      </c>
      <c r="L12" s="123">
        <f>'Tb 8 SumTfS SfW L1 &amp; SfL&amp;W 2021'!K13</f>
        <v>0</v>
      </c>
      <c r="M12" s="185" t="str">
        <f aca="true" t="shared" si="0" ref="M12:M20">IF(C12=0,"-",(F12+G12)/C12)</f>
        <v>-</v>
      </c>
      <c r="N12" s="164" t="e">
        <f>IF(M12&gt;=0,VLOOKUP(M12,RET_T2,2),"-")</f>
        <v>#N/A</v>
      </c>
      <c r="O12" s="185" t="str">
        <f>IF(C12=0,"-",(H12/F12))</f>
        <v>-</v>
      </c>
      <c r="P12" s="185" t="str">
        <f aca="true" t="shared" si="1" ref="P12:P22">IF(F12=0,"-",(I12/F12))</f>
        <v>-</v>
      </c>
      <c r="Q12" s="164" t="e">
        <f>IF(P12&gt;=0,VLOOKUP(P12,ACH_T4,2),"-")</f>
        <v>#N/A</v>
      </c>
      <c r="R12" s="185" t="str">
        <f aca="true" t="shared" si="2" ref="R12:R22">IF(AND(C12-F12=0,I12=0),"-",(J12+K12)/(I12))</f>
        <v>-</v>
      </c>
      <c r="S12" s="170" t="e">
        <f>IF(R12&gt;=0,VLOOKUP(R12,PROG_T5,2),"-")</f>
        <v>#N/A</v>
      </c>
      <c r="T12" s="127">
        <f>IF(C12=0,0,(E12/(C12-(F12+G12))))</f>
        <v>0</v>
      </c>
      <c r="U12" s="170" t="str">
        <f>IF(T12&gt;0,VLOOKUP(T12,PROG_T5,2),"-")</f>
        <v>-</v>
      </c>
    </row>
    <row r="13" spans="1:21" ht="23.25" customHeight="1">
      <c r="A13" s="122" t="s">
        <v>76</v>
      </c>
      <c r="B13" s="123">
        <f>'Tb 9 2013 &amp; 2017 Sum  SfW L2'!B13</f>
        <v>0</v>
      </c>
      <c r="C13" s="123">
        <f>'Tb 9 2013 &amp; 2017 Sum  SfW L2'!C13</f>
        <v>0</v>
      </c>
      <c r="D13" s="123">
        <f>'Tb 9 2013 &amp; 2017 Sum  SfW L2'!D13</f>
        <v>0</v>
      </c>
      <c r="E13" s="259">
        <f>'Tb 9 2013 &amp; 2017 Sum  SfW L2'!E13</f>
        <v>0</v>
      </c>
      <c r="F13" s="259">
        <f>'Tb 9 2013 &amp; 2017 Sum  SfW L2'!F13</f>
        <v>0</v>
      </c>
      <c r="G13" s="259">
        <f>'Tb 9 2013 &amp; 2017 Sum  SfW L2'!G13</f>
        <v>0</v>
      </c>
      <c r="H13" s="261">
        <f>'Tb 9 2013 &amp; 2017 Sum  SfW L2'!H13</f>
        <v>0</v>
      </c>
      <c r="I13" s="260">
        <f>'Tb 9 2013 &amp; 2017 Sum  SfW L2'!I13</f>
        <v>0</v>
      </c>
      <c r="J13" s="125">
        <f>'Tb 9 2013 &amp; 2017 Sum  SfW L2'!J13</f>
        <v>0</v>
      </c>
      <c r="K13" s="123">
        <f>'Tb 9 2013 &amp; 2017 Sum  SfW L2'!K13</f>
        <v>0</v>
      </c>
      <c r="L13" s="123">
        <f>'Tb 9 2013 &amp; 2017 Sum  SfW L2'!L13</f>
        <v>0</v>
      </c>
      <c r="M13" s="185" t="str">
        <f>IF(C13=0,"-",(F13+G13)/(C13-D13))</f>
        <v>-</v>
      </c>
      <c r="N13" s="164" t="e">
        <f>IF(M13&gt;=0,VLOOKUP(M13,RET_T1,2),"-")</f>
        <v>#N/A</v>
      </c>
      <c r="O13" s="185" t="str">
        <f>IF(C13=0,"-",(H13/F13))</f>
        <v>-</v>
      </c>
      <c r="P13" s="185" t="str">
        <f t="shared" si="1"/>
        <v>-</v>
      </c>
      <c r="Q13" s="164" t="e">
        <f>IF(P13&gt;=0,VLOOKUP(P13,ACH_T3,2),"-")</f>
        <v>#N/A</v>
      </c>
      <c r="R13" s="185" t="str">
        <f t="shared" si="2"/>
        <v>-</v>
      </c>
      <c r="S13" s="170" t="e">
        <f>IF(R13&gt;=0,VLOOKUP(R13,PROG_T5,2),"-")</f>
        <v>#N/A</v>
      </c>
      <c r="T13" s="127">
        <f>IF(C13=0,0,(E13/(C13-(F13+G13))))</f>
        <v>0</v>
      </c>
      <c r="U13" s="170" t="str">
        <f>IF(T13&gt;0,VLOOKUP(T13,PROG_T5,2),"-")</f>
        <v>-</v>
      </c>
    </row>
    <row r="14" spans="1:21" ht="23.25" customHeight="1">
      <c r="A14" s="128"/>
      <c r="B14" s="129"/>
      <c r="C14" s="129"/>
      <c r="D14" s="129"/>
      <c r="E14" s="129"/>
      <c r="F14" s="129"/>
      <c r="G14" s="129"/>
      <c r="H14" s="222"/>
      <c r="I14" s="130"/>
      <c r="J14" s="131"/>
      <c r="K14" s="129"/>
      <c r="L14" s="129"/>
      <c r="M14" s="186"/>
      <c r="N14" s="165"/>
      <c r="O14" s="165"/>
      <c r="P14" s="186"/>
      <c r="Q14" s="165"/>
      <c r="R14" s="186"/>
      <c r="S14" s="171"/>
      <c r="T14" s="133"/>
      <c r="U14" s="171"/>
    </row>
    <row r="15" spans="1:21" ht="23.25" customHeight="1">
      <c r="A15" s="134" t="s">
        <v>77</v>
      </c>
      <c r="B15" s="123">
        <f>SUM(B11:B14)</f>
        <v>0</v>
      </c>
      <c r="C15" s="123">
        <f aca="true" t="shared" si="3" ref="C15:L15">SUM(C11:C14)</f>
        <v>0</v>
      </c>
      <c r="D15" s="123">
        <f>SUM(D11:D14)</f>
        <v>0</v>
      </c>
      <c r="E15" s="123">
        <f t="shared" si="3"/>
        <v>0</v>
      </c>
      <c r="F15" s="123">
        <f t="shared" si="3"/>
        <v>0</v>
      </c>
      <c r="G15" s="123">
        <f t="shared" si="3"/>
        <v>0</v>
      </c>
      <c r="H15" s="221">
        <f>SUM(H11:H14)</f>
        <v>0</v>
      </c>
      <c r="I15" s="124">
        <f t="shared" si="3"/>
        <v>0</v>
      </c>
      <c r="J15" s="125">
        <f t="shared" si="3"/>
        <v>0</v>
      </c>
      <c r="K15" s="123">
        <f t="shared" si="3"/>
        <v>0</v>
      </c>
      <c r="L15" s="123">
        <f t="shared" si="3"/>
        <v>0</v>
      </c>
      <c r="M15" s="185" t="str">
        <f>IF(C15=0,"-",(F15+G15)/(C15-D15))</f>
        <v>-</v>
      </c>
      <c r="N15" s="164" t="e">
        <f>IF(AND(M15&gt;=0,C13&gt;(C11+C12)),VLOOKUP(M15,RET_T1,2),VLOOKUP(M15,RET_T2,2))</f>
        <v>#N/A</v>
      </c>
      <c r="O15" s="230" t="str">
        <f>IF(C15=0,"-",(H15/F15))</f>
        <v>-</v>
      </c>
      <c r="P15" s="185" t="str">
        <f t="shared" si="1"/>
        <v>-</v>
      </c>
      <c r="Q15" s="164" t="e">
        <f>IF(AND(P15&gt;=0,C13&gt;(C11+C12)),VLOOKUP(P15,ACH_T3,2),VLOOKUP(P15,ACH_T4,2))</f>
        <v>#N/A</v>
      </c>
      <c r="R15" s="185" t="str">
        <f t="shared" si="2"/>
        <v>-</v>
      </c>
      <c r="S15" s="170" t="e">
        <f>IF(R15&gt;=0,VLOOKUP(R15,PROG_T5,2),"-")</f>
        <v>#N/A</v>
      </c>
      <c r="T15" s="127">
        <f>IF(C15=0,0,(E15/(C15-(F15+G15))))</f>
        <v>0</v>
      </c>
      <c r="U15" s="170" t="str">
        <f>IF(T15&gt;0,VLOOKUP(T15,PROG_T5,2),"-")</f>
        <v>-</v>
      </c>
    </row>
    <row r="16" spans="1:21" ht="23.25" customHeight="1">
      <c r="A16" s="135"/>
      <c r="B16" s="136"/>
      <c r="C16" s="136"/>
      <c r="D16" s="136"/>
      <c r="E16" s="136"/>
      <c r="F16" s="136"/>
      <c r="G16" s="136"/>
      <c r="H16" s="223"/>
      <c r="I16" s="137"/>
      <c r="J16" s="138"/>
      <c r="K16" s="136"/>
      <c r="L16" s="136"/>
      <c r="M16" s="187"/>
      <c r="N16" s="166"/>
      <c r="O16" s="166"/>
      <c r="P16" s="187"/>
      <c r="Q16" s="166"/>
      <c r="R16" s="187"/>
      <c r="S16" s="172"/>
      <c r="T16" s="139"/>
      <c r="U16" s="172"/>
    </row>
    <row r="17" spans="1:21" ht="23.25" customHeight="1">
      <c r="A17" s="140" t="s">
        <v>48</v>
      </c>
      <c r="B17" s="141">
        <f>'Tb 10 Sum L2 App'!B13</f>
        <v>0</v>
      </c>
      <c r="C17" s="271">
        <f>'Tb 10 Sum L2 App'!D13</f>
        <v>0</v>
      </c>
      <c r="D17" s="231"/>
      <c r="E17" s="141">
        <f>'Tb 10 Sum L2 App'!E13</f>
        <v>0</v>
      </c>
      <c r="F17" s="141">
        <f>'Tb 10 Sum L2 App'!F13</f>
        <v>0</v>
      </c>
      <c r="G17" s="141">
        <f>'Tb 10 Sum L2 App'!G13</f>
        <v>0</v>
      </c>
      <c r="H17" s="224">
        <f>'Tb 10 Sum L2 App'!H13</f>
        <v>0</v>
      </c>
      <c r="I17" s="142">
        <f>'Tb 10 Sum L2 App'!I13</f>
        <v>0</v>
      </c>
      <c r="J17" s="143">
        <f>'Tb 10 Sum L2 App'!J13</f>
        <v>0</v>
      </c>
      <c r="K17" s="141">
        <f>'Tb 10 Sum L2 App'!K13</f>
        <v>0</v>
      </c>
      <c r="L17" s="141">
        <f>'Tb 10 Sum L2 App'!L13</f>
        <v>0</v>
      </c>
      <c r="M17" s="188" t="str">
        <f t="shared" si="0"/>
        <v>-</v>
      </c>
      <c r="N17" s="167" t="e">
        <f>IF(M17&gt;=0,VLOOKUP(M17,RET_T1,2),"-")</f>
        <v>#N/A</v>
      </c>
      <c r="O17" s="232" t="str">
        <f>IF(C17=0,"-",(H17/F17))</f>
        <v>-</v>
      </c>
      <c r="P17" s="188" t="str">
        <f t="shared" si="1"/>
        <v>-</v>
      </c>
      <c r="Q17" s="167" t="e">
        <f>IF(P17&gt;=0,VLOOKUP(P17,ACH_T3,2),"-")</f>
        <v>#N/A</v>
      </c>
      <c r="R17" s="188" t="str">
        <f t="shared" si="2"/>
        <v>-</v>
      </c>
      <c r="S17" s="173" t="e">
        <f>IF(R17&gt;=0,VLOOKUP(R17,PROG_T5,2),"-")</f>
        <v>#N/A</v>
      </c>
      <c r="T17" s="144">
        <f>IF(C17=0,0,(E17/(C17-(F17+G17))))</f>
        <v>0</v>
      </c>
      <c r="U17" s="173" t="str">
        <f>IF(T17&gt;0,VLOOKUP(T17,PROG_T5,2),"-")</f>
        <v>-</v>
      </c>
    </row>
    <row r="18" spans="1:21" ht="23.25" customHeight="1">
      <c r="A18" s="140" t="s">
        <v>49</v>
      </c>
      <c r="B18" s="141">
        <f>'Tb 11 Sum L3 App'!B13</f>
        <v>0</v>
      </c>
      <c r="C18" s="141">
        <f>'Tb 11 Sum L3 App'!C13</f>
        <v>0</v>
      </c>
      <c r="D18" s="231"/>
      <c r="E18" s="141">
        <f>'Tb 11 Sum L3 App'!D13</f>
        <v>0</v>
      </c>
      <c r="F18" s="141">
        <f>'Tb 11 Sum L3 App'!E13</f>
        <v>0</v>
      </c>
      <c r="G18" s="141">
        <f>'Tb 11 Sum L3 App'!F13</f>
        <v>0</v>
      </c>
      <c r="H18" s="272">
        <f>'Tb 11 Sum L3 App'!G13</f>
        <v>0</v>
      </c>
      <c r="I18" s="142">
        <f>'Tb 11 Sum L3 App'!H13</f>
        <v>0</v>
      </c>
      <c r="J18" s="143">
        <f>'Tb 11 Sum L3 App'!I13</f>
        <v>0</v>
      </c>
      <c r="K18" s="141">
        <f>'Tb 11 Sum L3 App'!J13</f>
        <v>0</v>
      </c>
      <c r="L18" s="141">
        <f>'Tb 11 Sum L3 App'!K13</f>
        <v>0</v>
      </c>
      <c r="M18" s="188" t="str">
        <f t="shared" si="0"/>
        <v>-</v>
      </c>
      <c r="N18" s="167" t="e">
        <f>IF(M18&gt;=0,VLOOKUP(M18,RET_T1,2),"-")</f>
        <v>#N/A</v>
      </c>
      <c r="O18" s="232" t="str">
        <f>IF(C18=0,"-",(H18/F18))</f>
        <v>-</v>
      </c>
      <c r="P18" s="188" t="str">
        <f t="shared" si="1"/>
        <v>-</v>
      </c>
      <c r="Q18" s="167" t="e">
        <f>IF(P18&gt;=0,VLOOKUP(P18,ACH_T3,2),"-")</f>
        <v>#N/A</v>
      </c>
      <c r="R18" s="188" t="str">
        <f t="shared" si="2"/>
        <v>-</v>
      </c>
      <c r="S18" s="173" t="e">
        <f>IF(R18&gt;=0,VLOOKUP(R18,PROG_T5,2),"-")</f>
        <v>#N/A</v>
      </c>
      <c r="T18" s="145">
        <f>IF(C18=0,0,(E18/(C18-(F18+G18))))</f>
        <v>0</v>
      </c>
      <c r="U18" s="173" t="str">
        <f>IF(T18&gt;0,VLOOKUP(T18,PROG_T5,2),"-")</f>
        <v>-</v>
      </c>
    </row>
    <row r="19" spans="1:21" ht="23.25" customHeight="1">
      <c r="A19" s="146"/>
      <c r="B19" s="147"/>
      <c r="C19" s="148"/>
      <c r="D19" s="148"/>
      <c r="E19" s="148"/>
      <c r="F19" s="148"/>
      <c r="G19" s="148"/>
      <c r="H19" s="225"/>
      <c r="I19" s="149"/>
      <c r="J19" s="150"/>
      <c r="K19" s="148"/>
      <c r="L19" s="148"/>
      <c r="M19" s="189"/>
      <c r="N19" s="168"/>
      <c r="O19" s="168"/>
      <c r="P19" s="189"/>
      <c r="Q19" s="168"/>
      <c r="R19" s="189"/>
      <c r="S19" s="174"/>
      <c r="T19" s="151"/>
      <c r="U19" s="174"/>
    </row>
    <row r="20" spans="1:21" ht="23.25" customHeight="1">
      <c r="A20" s="152" t="s">
        <v>50</v>
      </c>
      <c r="B20" s="141">
        <f>SUM(B17:B19)</f>
        <v>0</v>
      </c>
      <c r="C20" s="141">
        <f aca="true" t="shared" si="4" ref="C20:L20">SUM(C17:C19)</f>
        <v>0</v>
      </c>
      <c r="D20" s="231"/>
      <c r="E20" s="141">
        <f t="shared" si="4"/>
        <v>0</v>
      </c>
      <c r="F20" s="141">
        <f t="shared" si="4"/>
        <v>0</v>
      </c>
      <c r="G20" s="141">
        <f t="shared" si="4"/>
        <v>0</v>
      </c>
      <c r="H20" s="224">
        <f>H17+H18</f>
        <v>0</v>
      </c>
      <c r="I20" s="142">
        <f t="shared" si="4"/>
        <v>0</v>
      </c>
      <c r="J20" s="143">
        <f t="shared" si="4"/>
        <v>0</v>
      </c>
      <c r="K20" s="141">
        <f t="shared" si="4"/>
        <v>0</v>
      </c>
      <c r="L20" s="141">
        <f t="shared" si="4"/>
        <v>0</v>
      </c>
      <c r="M20" s="188" t="str">
        <f t="shared" si="0"/>
        <v>-</v>
      </c>
      <c r="N20" s="167" t="e">
        <f>IF(M20&gt;=0,VLOOKUP(M20,RET_T1,2),"-")</f>
        <v>#N/A</v>
      </c>
      <c r="O20" s="232" t="str">
        <f>IF(C20=0,"-",(H20/F20))</f>
        <v>-</v>
      </c>
      <c r="P20" s="188" t="str">
        <f t="shared" si="1"/>
        <v>-</v>
      </c>
      <c r="Q20" s="167" t="e">
        <f>IF(P20&gt;=0,VLOOKUP(P20,ACH_T3,2),"-")</f>
        <v>#N/A</v>
      </c>
      <c r="R20" s="188" t="str">
        <f t="shared" si="2"/>
        <v>-</v>
      </c>
      <c r="S20" s="173" t="e">
        <f>IF(R20&gt;=0,VLOOKUP(R20,PROG_T5,2),"-")</f>
        <v>#N/A</v>
      </c>
      <c r="T20" s="145">
        <f>IF(C20=0,0,(E20/(C20-(F20+G20))))</f>
        <v>0</v>
      </c>
      <c r="U20" s="173" t="str">
        <f>IF(T20&gt;0,VLOOKUP(T20,PROG_T5,2),"-")</f>
        <v>-</v>
      </c>
    </row>
    <row r="21" spans="1:21" ht="23.25" customHeight="1">
      <c r="A21" s="153"/>
      <c r="B21" s="136"/>
      <c r="C21" s="154"/>
      <c r="D21" s="154"/>
      <c r="E21" s="154"/>
      <c r="F21" s="154"/>
      <c r="G21" s="154"/>
      <c r="H21" s="226"/>
      <c r="I21" s="155"/>
      <c r="J21" s="156"/>
      <c r="K21" s="154"/>
      <c r="L21" s="154"/>
      <c r="M21" s="189"/>
      <c r="N21" s="168"/>
      <c r="O21" s="168"/>
      <c r="P21" s="189"/>
      <c r="Q21" s="168"/>
      <c r="R21" s="189"/>
      <c r="S21" s="174"/>
      <c r="T21" s="151"/>
      <c r="U21" s="174"/>
    </row>
    <row r="22" spans="1:21" ht="23.25" customHeight="1" thickBot="1">
      <c r="A22" s="157" t="s">
        <v>78</v>
      </c>
      <c r="B22" s="158">
        <f>B15+B20</f>
        <v>0</v>
      </c>
      <c r="C22" s="158">
        <f aca="true" t="shared" si="5" ref="C22:L22">C15+C20</f>
        <v>0</v>
      </c>
      <c r="D22" s="158">
        <f>D15</f>
        <v>0</v>
      </c>
      <c r="E22" s="158">
        <f t="shared" si="5"/>
        <v>0</v>
      </c>
      <c r="F22" s="158">
        <f t="shared" si="5"/>
        <v>0</v>
      </c>
      <c r="G22" s="158">
        <f t="shared" si="5"/>
        <v>0</v>
      </c>
      <c r="H22" s="227">
        <f>H15+H20</f>
        <v>0</v>
      </c>
      <c r="I22" s="159">
        <f t="shared" si="5"/>
        <v>0</v>
      </c>
      <c r="J22" s="160">
        <f t="shared" si="5"/>
        <v>0</v>
      </c>
      <c r="K22" s="158">
        <f t="shared" si="5"/>
        <v>0</v>
      </c>
      <c r="L22" s="158">
        <f t="shared" si="5"/>
        <v>0</v>
      </c>
      <c r="M22" s="190" t="str">
        <f>IF(C22=0,"-",(F22+G22)/(C22-D22))</f>
        <v>-</v>
      </c>
      <c r="N22" s="169" t="e">
        <f>IF(AND(M15&gt;=0,(C11+C12)&gt;(C13+C20)),VLOOKUP(M22,RET_T2,2),VLOOKUP(M22,RET_T1,2))</f>
        <v>#N/A</v>
      </c>
      <c r="O22" s="233" t="str">
        <f>IF(C22=0,"-",(H22/F22))</f>
        <v>-</v>
      </c>
      <c r="P22" s="190" t="str">
        <f t="shared" si="1"/>
        <v>-</v>
      </c>
      <c r="Q22" s="169" t="e">
        <f>IF(AND(P15&gt;=0,(C11+C12)&gt;(C13+C20)),VLOOKUP(P22,ACH_T4,2),VLOOKUP(P22,ACH_T3,2))</f>
        <v>#N/A</v>
      </c>
      <c r="R22" s="190" t="str">
        <f t="shared" si="2"/>
        <v>-</v>
      </c>
      <c r="S22" s="175" t="e">
        <f>IF(R22&gt;=0,VLOOKUP(R22,PROG_T5,2),"-")</f>
        <v>#N/A</v>
      </c>
      <c r="T22" s="161">
        <f>IF(C22=0,0,(E22/(C22-(F22+G22))))</f>
        <v>0</v>
      </c>
      <c r="U22" s="175" t="str">
        <f>IF(T22&gt;0,VLOOKUP(T22,PROG_T5,2),"-")</f>
        <v>-</v>
      </c>
    </row>
    <row r="23" spans="1:21" ht="14.25" thickBot="1" thickTop="1">
      <c r="A23" s="112"/>
      <c r="B23" s="112"/>
      <c r="C23" s="112"/>
      <c r="D23" s="112"/>
      <c r="E23" s="112"/>
      <c r="F23" s="112"/>
      <c r="G23" s="112"/>
      <c r="H23" s="112"/>
      <c r="I23" s="112"/>
      <c r="J23" s="112"/>
      <c r="K23" s="112"/>
      <c r="L23" s="112"/>
      <c r="M23" s="112"/>
      <c r="N23" s="112"/>
      <c r="O23" s="112"/>
      <c r="P23" s="112"/>
      <c r="Q23" s="112"/>
      <c r="R23" s="112"/>
      <c r="S23" s="112"/>
      <c r="T23" s="112"/>
      <c r="U23" s="112"/>
    </row>
    <row r="24" spans="1:21" ht="12.75">
      <c r="A24" s="331" t="s">
        <v>57</v>
      </c>
      <c r="B24" s="334"/>
      <c r="C24" s="335"/>
      <c r="D24" s="335"/>
      <c r="E24" s="335"/>
      <c r="F24" s="335"/>
      <c r="G24" s="335"/>
      <c r="H24" s="335"/>
      <c r="I24" s="335"/>
      <c r="J24" s="335"/>
      <c r="K24" s="335"/>
      <c r="L24" s="335"/>
      <c r="M24" s="335"/>
      <c r="N24" s="335"/>
      <c r="O24" s="335"/>
      <c r="P24" s="335"/>
      <c r="Q24" s="335"/>
      <c r="R24" s="335"/>
      <c r="S24" s="335"/>
      <c r="T24" s="335"/>
      <c r="U24" s="336"/>
    </row>
    <row r="25" spans="1:21" ht="12.75">
      <c r="A25" s="332"/>
      <c r="B25" s="337"/>
      <c r="C25" s="338"/>
      <c r="D25" s="338"/>
      <c r="E25" s="338"/>
      <c r="F25" s="338"/>
      <c r="G25" s="338"/>
      <c r="H25" s="338"/>
      <c r="I25" s="338"/>
      <c r="J25" s="338"/>
      <c r="K25" s="338"/>
      <c r="L25" s="338"/>
      <c r="M25" s="338"/>
      <c r="N25" s="338"/>
      <c r="O25" s="338"/>
      <c r="P25" s="338"/>
      <c r="Q25" s="338"/>
      <c r="R25" s="338"/>
      <c r="S25" s="338"/>
      <c r="T25" s="338"/>
      <c r="U25" s="339"/>
    </row>
    <row r="26" spans="1:21" ht="12.75">
      <c r="A26" s="332"/>
      <c r="B26" s="337"/>
      <c r="C26" s="338"/>
      <c r="D26" s="338"/>
      <c r="E26" s="338"/>
      <c r="F26" s="338"/>
      <c r="G26" s="338"/>
      <c r="H26" s="338"/>
      <c r="I26" s="338"/>
      <c r="J26" s="338"/>
      <c r="K26" s="338"/>
      <c r="L26" s="338"/>
      <c r="M26" s="338"/>
      <c r="N26" s="338"/>
      <c r="O26" s="338"/>
      <c r="P26" s="338"/>
      <c r="Q26" s="338"/>
      <c r="R26" s="338"/>
      <c r="S26" s="338"/>
      <c r="T26" s="338"/>
      <c r="U26" s="339"/>
    </row>
    <row r="27" spans="1:21" ht="12.75">
      <c r="A27" s="332"/>
      <c r="B27" s="337"/>
      <c r="C27" s="338"/>
      <c r="D27" s="338"/>
      <c r="E27" s="338"/>
      <c r="F27" s="338"/>
      <c r="G27" s="338"/>
      <c r="H27" s="338"/>
      <c r="I27" s="338"/>
      <c r="J27" s="338"/>
      <c r="K27" s="338"/>
      <c r="L27" s="338"/>
      <c r="M27" s="338"/>
      <c r="N27" s="338"/>
      <c r="O27" s="338"/>
      <c r="P27" s="338"/>
      <c r="Q27" s="338"/>
      <c r="R27" s="338"/>
      <c r="S27" s="338"/>
      <c r="T27" s="338"/>
      <c r="U27" s="339"/>
    </row>
    <row r="28" spans="1:21" ht="12.75">
      <c r="A28" s="332"/>
      <c r="B28" s="337"/>
      <c r="C28" s="338"/>
      <c r="D28" s="338"/>
      <c r="E28" s="338"/>
      <c r="F28" s="338"/>
      <c r="G28" s="338"/>
      <c r="H28" s="338"/>
      <c r="I28" s="338"/>
      <c r="J28" s="338"/>
      <c r="K28" s="338"/>
      <c r="L28" s="338"/>
      <c r="M28" s="338"/>
      <c r="N28" s="338"/>
      <c r="O28" s="338"/>
      <c r="P28" s="338"/>
      <c r="Q28" s="338"/>
      <c r="R28" s="338"/>
      <c r="S28" s="338"/>
      <c r="T28" s="338"/>
      <c r="U28" s="339"/>
    </row>
    <row r="29" spans="1:21" ht="12.75">
      <c r="A29" s="332"/>
      <c r="B29" s="337"/>
      <c r="C29" s="338"/>
      <c r="D29" s="338"/>
      <c r="E29" s="338"/>
      <c r="F29" s="338"/>
      <c r="G29" s="338"/>
      <c r="H29" s="338"/>
      <c r="I29" s="338"/>
      <c r="J29" s="338"/>
      <c r="K29" s="338"/>
      <c r="L29" s="338"/>
      <c r="M29" s="338"/>
      <c r="N29" s="338"/>
      <c r="O29" s="338"/>
      <c r="P29" s="338"/>
      <c r="Q29" s="338"/>
      <c r="R29" s="338"/>
      <c r="S29" s="338"/>
      <c r="T29" s="338"/>
      <c r="U29" s="339"/>
    </row>
    <row r="30" spans="1:21" ht="12.75">
      <c r="A30" s="332"/>
      <c r="B30" s="337"/>
      <c r="C30" s="338"/>
      <c r="D30" s="338"/>
      <c r="E30" s="338"/>
      <c r="F30" s="338"/>
      <c r="G30" s="338"/>
      <c r="H30" s="338"/>
      <c r="I30" s="338"/>
      <c r="J30" s="338"/>
      <c r="K30" s="338"/>
      <c r="L30" s="338"/>
      <c r="M30" s="338"/>
      <c r="N30" s="338"/>
      <c r="O30" s="338"/>
      <c r="P30" s="338"/>
      <c r="Q30" s="338"/>
      <c r="R30" s="338"/>
      <c r="S30" s="338"/>
      <c r="T30" s="338"/>
      <c r="U30" s="339"/>
    </row>
    <row r="31" spans="1:21" ht="13.5" thickBot="1">
      <c r="A31" s="333"/>
      <c r="B31" s="340"/>
      <c r="C31" s="341"/>
      <c r="D31" s="341"/>
      <c r="E31" s="341"/>
      <c r="F31" s="341"/>
      <c r="G31" s="341"/>
      <c r="H31" s="341"/>
      <c r="I31" s="341"/>
      <c r="J31" s="341"/>
      <c r="K31" s="341"/>
      <c r="L31" s="341"/>
      <c r="M31" s="341"/>
      <c r="N31" s="341"/>
      <c r="O31" s="341"/>
      <c r="P31" s="341"/>
      <c r="Q31" s="341"/>
      <c r="R31" s="341"/>
      <c r="S31" s="341"/>
      <c r="T31" s="341"/>
      <c r="U31" s="342"/>
    </row>
    <row r="37" ht="12.75">
      <c r="K37" s="112"/>
    </row>
    <row r="38" ht="20.25">
      <c r="K38" s="162"/>
    </row>
    <row r="40" ht="12.75">
      <c r="K40" s="112"/>
    </row>
  </sheetData>
  <sheetProtection password="CDDA" sheet="1" selectLockedCells="1"/>
  <mergeCells count="15">
    <mergeCell ref="E6:E7"/>
    <mergeCell ref="F6:F7"/>
    <mergeCell ref="G6:G7"/>
    <mergeCell ref="I6:I7"/>
    <mergeCell ref="J7:S7"/>
    <mergeCell ref="D6:D7"/>
    <mergeCell ref="H6:H7"/>
    <mergeCell ref="T7:U7"/>
    <mergeCell ref="A24:A31"/>
    <mergeCell ref="B24:U31"/>
    <mergeCell ref="B3:F3"/>
    <mergeCell ref="A4:U4"/>
    <mergeCell ref="A6:A7"/>
    <mergeCell ref="B6:B7"/>
    <mergeCell ref="C6: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AC47"/>
  <sheetViews>
    <sheetView zoomScale="85" zoomScaleNormal="85" zoomScalePageLayoutView="0" workbookViewId="0" topLeftCell="A19">
      <selection activeCell="B39" sqref="B39:U46"/>
    </sheetView>
  </sheetViews>
  <sheetFormatPr defaultColWidth="9.140625" defaultRowHeight="12.75"/>
  <cols>
    <col min="1" max="1" width="11.57421875" style="33" customWidth="1"/>
    <col min="2" max="2" width="9.140625" style="33" customWidth="1"/>
    <col min="3" max="3" width="10.00390625" style="33" customWidth="1"/>
    <col min="4" max="4" width="11.421875" style="33" customWidth="1"/>
    <col min="5" max="6" width="11.57421875" style="33" customWidth="1"/>
    <col min="7" max="8" width="12.57421875" style="33" customWidth="1"/>
    <col min="9" max="9" width="10.57421875" style="33" customWidth="1"/>
    <col min="10" max="10" width="11.421875" style="33" customWidth="1"/>
    <col min="11" max="11" width="11.00390625" style="33" customWidth="1"/>
    <col min="12" max="12" width="6.8515625" style="33" customWidth="1"/>
    <col min="13" max="13" width="9.140625" style="33" customWidth="1"/>
    <col min="14" max="15" width="11.8515625" style="33" customWidth="1"/>
    <col min="16" max="16" width="12.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79</v>
      </c>
      <c r="B1" s="32"/>
      <c r="C1" s="32"/>
      <c r="D1" s="32"/>
      <c r="E1" s="32"/>
      <c r="F1" s="32"/>
      <c r="G1" s="32"/>
      <c r="H1" s="32"/>
      <c r="I1" s="32"/>
      <c r="J1" s="32"/>
      <c r="K1" s="32"/>
      <c r="L1" s="32"/>
      <c r="M1" s="32"/>
      <c r="N1" s="32"/>
      <c r="O1" s="32"/>
      <c r="P1" s="32"/>
      <c r="Q1" s="32"/>
      <c r="R1" s="32"/>
      <c r="S1" s="32"/>
      <c r="T1" s="32"/>
      <c r="U1" s="32"/>
    </row>
    <row r="2" spans="1:21" ht="27" customHeight="1" thickBot="1">
      <c r="A2" s="34" t="s">
        <v>52</v>
      </c>
      <c r="B2" s="83"/>
      <c r="C2" s="83"/>
      <c r="D2" s="83"/>
      <c r="E2" s="83"/>
      <c r="F2" s="83"/>
      <c r="G2" s="83"/>
      <c r="H2" s="83"/>
      <c r="I2" s="83"/>
      <c r="J2" s="83"/>
      <c r="K2" s="83"/>
      <c r="L2" s="83"/>
      <c r="M2" s="83"/>
      <c r="N2" s="83"/>
      <c r="O2" s="83"/>
      <c r="P2" s="83"/>
      <c r="Q2" s="83"/>
      <c r="R2" s="83"/>
      <c r="S2" s="83"/>
      <c r="T2" s="83"/>
      <c r="U2" s="83"/>
    </row>
    <row r="3" spans="1:21" ht="37.5" customHeight="1" thickBot="1">
      <c r="A3" s="292" t="s">
        <v>111</v>
      </c>
      <c r="B3" s="293"/>
      <c r="C3" s="245" t="s">
        <v>56</v>
      </c>
      <c r="D3" s="246"/>
      <c r="E3" s="246"/>
      <c r="F3" s="246"/>
      <c r="G3" s="247"/>
      <c r="H3" s="86"/>
      <c r="I3" s="86"/>
      <c r="J3" s="32"/>
      <c r="K3" s="32"/>
      <c r="L3" s="32"/>
      <c r="M3" s="32"/>
      <c r="N3" s="32"/>
      <c r="O3" s="32"/>
      <c r="P3" s="32"/>
      <c r="Q3" s="32"/>
      <c r="R3" s="32"/>
      <c r="S3" s="32"/>
      <c r="T3" s="32"/>
      <c r="U3" s="32"/>
    </row>
    <row r="4" spans="1:21" ht="15">
      <c r="A4" s="32"/>
      <c r="B4" s="32"/>
      <c r="C4" s="32"/>
      <c r="D4" s="32"/>
      <c r="E4" s="32"/>
      <c r="F4" s="32"/>
      <c r="G4" s="32"/>
      <c r="H4" s="32"/>
      <c r="I4" s="32"/>
      <c r="J4" s="32"/>
      <c r="K4" s="32"/>
      <c r="L4" s="32"/>
      <c r="M4" s="32"/>
      <c r="N4" s="32"/>
      <c r="O4" s="32"/>
      <c r="P4" s="32"/>
      <c r="Q4" s="32"/>
      <c r="R4" s="32"/>
      <c r="S4" s="32"/>
      <c r="T4" s="32"/>
      <c r="U4" s="32"/>
    </row>
    <row r="5" spans="1:21" ht="22.5" customHeight="1" thickBot="1">
      <c r="A5" s="31" t="s">
        <v>53</v>
      </c>
      <c r="B5" s="32"/>
      <c r="C5" s="32"/>
      <c r="D5" s="32"/>
      <c r="E5" s="32"/>
      <c r="F5" s="32"/>
      <c r="G5" s="32"/>
      <c r="H5" s="32"/>
      <c r="I5" s="32"/>
      <c r="J5" s="32"/>
      <c r="K5" s="32"/>
      <c r="L5" s="32"/>
      <c r="M5" s="32"/>
      <c r="N5" s="32"/>
      <c r="O5" s="32"/>
      <c r="P5" s="32"/>
      <c r="Q5" s="32"/>
      <c r="R5" s="32"/>
      <c r="S5" s="32"/>
      <c r="T5" s="32"/>
      <c r="U5" s="32"/>
    </row>
    <row r="6" spans="1:21" s="40" customFormat="1" ht="24.75" customHeight="1" thickTop="1">
      <c r="A6" s="358" t="s">
        <v>24</v>
      </c>
      <c r="B6" s="349" t="s">
        <v>25</v>
      </c>
      <c r="C6" s="349" t="s">
        <v>26</v>
      </c>
      <c r="D6" s="349" t="s">
        <v>27</v>
      </c>
      <c r="E6" s="349" t="s">
        <v>28</v>
      </c>
      <c r="F6" s="349" t="s">
        <v>29</v>
      </c>
      <c r="G6" s="349" t="s">
        <v>30</v>
      </c>
      <c r="H6" s="349" t="s">
        <v>31</v>
      </c>
      <c r="I6" s="351" t="s">
        <v>32</v>
      </c>
      <c r="J6" s="89" t="s">
        <v>33</v>
      </c>
      <c r="K6" s="87" t="s">
        <v>34</v>
      </c>
      <c r="L6" s="87" t="s">
        <v>35</v>
      </c>
      <c r="M6" s="87" t="s">
        <v>36</v>
      </c>
      <c r="N6" s="87" t="s">
        <v>37</v>
      </c>
      <c r="O6" s="87" t="s">
        <v>38</v>
      </c>
      <c r="P6" s="87" t="s">
        <v>39</v>
      </c>
      <c r="Q6" s="87" t="s">
        <v>40</v>
      </c>
      <c r="R6" s="87" t="s">
        <v>41</v>
      </c>
      <c r="S6" s="88" t="s">
        <v>101</v>
      </c>
      <c r="T6" s="89" t="s">
        <v>114</v>
      </c>
      <c r="U6" s="88" t="s">
        <v>115</v>
      </c>
    </row>
    <row r="7" spans="1:21" s="49" customFormat="1" ht="24.75" customHeight="1" thickBot="1">
      <c r="A7" s="359"/>
      <c r="B7" s="350"/>
      <c r="C7" s="350"/>
      <c r="D7" s="350"/>
      <c r="E7" s="350"/>
      <c r="F7" s="350"/>
      <c r="G7" s="350"/>
      <c r="H7" s="350"/>
      <c r="I7" s="352"/>
      <c r="J7" s="353" t="s">
        <v>20</v>
      </c>
      <c r="K7" s="360"/>
      <c r="L7" s="360"/>
      <c r="M7" s="360"/>
      <c r="N7" s="360"/>
      <c r="O7" s="360"/>
      <c r="P7" s="360"/>
      <c r="Q7" s="360"/>
      <c r="R7" s="360"/>
      <c r="S7" s="354"/>
      <c r="T7" s="353" t="s">
        <v>14</v>
      </c>
      <c r="U7" s="354"/>
    </row>
    <row r="8" spans="1:21" ht="82.5" customHeight="1">
      <c r="A8" s="90" t="s">
        <v>9</v>
      </c>
      <c r="B8" s="239" t="s">
        <v>3</v>
      </c>
      <c r="C8" s="239" t="s">
        <v>4</v>
      </c>
      <c r="D8" s="196" t="s">
        <v>102</v>
      </c>
      <c r="E8" s="239" t="s">
        <v>5</v>
      </c>
      <c r="F8" s="239" t="s">
        <v>6</v>
      </c>
      <c r="G8" s="239" t="s">
        <v>7</v>
      </c>
      <c r="H8" s="200" t="s">
        <v>105</v>
      </c>
      <c r="I8" s="240" t="s">
        <v>8</v>
      </c>
      <c r="J8" s="241" t="s">
        <v>21</v>
      </c>
      <c r="K8" s="239" t="s">
        <v>11</v>
      </c>
      <c r="L8" s="239" t="s">
        <v>0</v>
      </c>
      <c r="M8" s="239" t="s">
        <v>1</v>
      </c>
      <c r="N8" s="239" t="s">
        <v>12</v>
      </c>
      <c r="O8" s="229" t="s">
        <v>107</v>
      </c>
      <c r="P8" s="229" t="s">
        <v>108</v>
      </c>
      <c r="Q8" s="239" t="s">
        <v>12</v>
      </c>
      <c r="R8" s="239" t="s">
        <v>2</v>
      </c>
      <c r="S8" s="242" t="s">
        <v>12</v>
      </c>
      <c r="T8" s="241" t="s">
        <v>13</v>
      </c>
      <c r="U8" s="242" t="s">
        <v>12</v>
      </c>
    </row>
    <row r="9" spans="1:21" ht="30" customHeight="1">
      <c r="A9" s="54" t="s">
        <v>95</v>
      </c>
      <c r="B9" s="93">
        <f>'Tb 7 -Sum TfS SfYL &amp; SfL&amp;W 2021'!B10+'Tb 8 SumTfS SfW L1 &amp; SfL&amp;W 2021'!B10+'Tb 9 2013 &amp; 2017 Sum  SfW L2'!B10</f>
        <v>0</v>
      </c>
      <c r="C9" s="93">
        <f>'Tb 7 -Sum TfS SfYL &amp; SfL&amp;W 2021'!C10+'Tb 8 SumTfS SfW L1 &amp; SfL&amp;W 2021'!C10+'Tb 9 2013 &amp; 2017 Sum  SfW L2'!C10</f>
        <v>0</v>
      </c>
      <c r="D9" s="93">
        <f>'Tb 9 2013 &amp; 2017 Sum  SfW L2'!D10</f>
        <v>0</v>
      </c>
      <c r="E9" s="93">
        <f>'Tb 7 -Sum TfS SfYL &amp; SfL&amp;W 2021'!D10+'Tb 8 SumTfS SfW L1 &amp; SfL&amp;W 2021'!D10+'Tb 9 2013 &amp; 2017 Sum  SfW L2'!E10</f>
        <v>0</v>
      </c>
      <c r="F9" s="93">
        <f>'Tb 7 -Sum TfS SfYL &amp; SfL&amp;W 2021'!E10+'Tb 8 SumTfS SfW L1 &amp; SfL&amp;W 2021'!E10+'Tb 9 2013 &amp; 2017 Sum  SfW L2'!F10</f>
        <v>0</v>
      </c>
      <c r="G9" s="93">
        <f>'Tb 7 -Sum TfS SfYL &amp; SfL&amp;W 2021'!F10+'Tb 8 SumTfS SfW L1 &amp; SfL&amp;W 2021'!F10+'Tb 9 2013 &amp; 2017 Sum  SfW L2'!G10</f>
        <v>0</v>
      </c>
      <c r="H9" s="234">
        <f>'Tb 7 -Sum TfS SfYL &amp; SfL&amp;W 2021'!G10+'Tb 8 SumTfS SfW L1 &amp; SfL&amp;W 2021'!G10+'Tb 9 2013 &amp; 2017 Sum  SfW L2'!H10</f>
        <v>0</v>
      </c>
      <c r="I9" s="96">
        <f>'Tb 7 -Sum TfS SfYL &amp; SfL&amp;W 2021'!H10+'Tb 8 SumTfS SfW L1 &amp; SfL&amp;W 2021'!H10+'Tb 9 2013 &amp; 2017 Sum  SfW L2'!I10</f>
        <v>0</v>
      </c>
      <c r="J9" s="95">
        <f>'Tb 7 -Sum TfS SfYL &amp; SfL&amp;W 2021'!I10+'Tb 8 SumTfS SfW L1 &amp; SfL&amp;W 2021'!I10+'Tb 9 2013 &amp; 2017 Sum  SfW L2'!J10</f>
        <v>0</v>
      </c>
      <c r="K9" s="93">
        <f>'Tb 7 -Sum TfS SfYL &amp; SfL&amp;W 2021'!J10+'Tb 8 SumTfS SfW L1 &amp; SfL&amp;W 2021'!J10+'Tb 9 2013 &amp; 2017 Sum  SfW L2'!K10</f>
        <v>0</v>
      </c>
      <c r="L9" s="93">
        <f>'Tb 7 -Sum TfS SfYL &amp; SfL&amp;W 2021'!K10+'Tb 8 SumTfS SfW L1 &amp; SfL&amp;W 2021'!K10+'Tb 9 2013 &amp; 2017 Sum  SfW L2'!L10</f>
        <v>0</v>
      </c>
      <c r="M9" s="191" t="str">
        <f>IF(C9=0,"-",(F9+G9)/(C9-D9))</f>
        <v>-</v>
      </c>
      <c r="N9" s="25" t="e">
        <f>IF(M9&gt;=0,VLOOKUP(M9,RET_T1,2),"-")</f>
        <v>#N/A</v>
      </c>
      <c r="O9" s="191" t="str">
        <f>IF(C9=0,"-",(H9/F9))</f>
        <v>-</v>
      </c>
      <c r="P9" s="191" t="str">
        <f>IF(F9=0,"-",(I9/F9))</f>
        <v>-</v>
      </c>
      <c r="Q9" s="25" t="e">
        <f>IF(P9&gt;=0,VLOOKUP(P9,ACH_T3,2),"-")</f>
        <v>#N/A</v>
      </c>
      <c r="R9" s="191" t="str">
        <f>IF(AND(C9-F9=0,I9=0),"-",(J9+K9)/(I9))</f>
        <v>-</v>
      </c>
      <c r="S9" s="26" t="e">
        <f>IF(R9&gt;=0,VLOOKUP(R9,PROG_T5,2),"-")</f>
        <v>#N/A</v>
      </c>
      <c r="T9" s="27">
        <f>IF(C9=0,0,(E9/(C9-(F9+G9))))</f>
        <v>0</v>
      </c>
      <c r="U9" s="26" t="str">
        <f>IF(T9&gt;0,VLOOKUP(T9,PROG_T5,2),"-")</f>
        <v>-</v>
      </c>
    </row>
    <row r="10" spans="1:21" ht="30" customHeight="1">
      <c r="A10" s="54" t="s">
        <v>104</v>
      </c>
      <c r="B10" s="93">
        <f>'Tb 7 -Sum TfS SfYL &amp; SfL&amp;W 2021'!B11+'Tb 8 SumTfS SfW L1 &amp; SfL&amp;W 2021'!B11+'Tb 9 2013 &amp; 2017 Sum  SfW L2'!B11</f>
        <v>0</v>
      </c>
      <c r="C10" s="93">
        <f>'Tb 7 -Sum TfS SfYL &amp; SfL&amp;W 2021'!C11+'Tb 8 SumTfS SfW L1 &amp; SfL&amp;W 2021'!C11+'Tb 9 2013 &amp; 2017 Sum  SfW L2'!C11</f>
        <v>0</v>
      </c>
      <c r="D10" s="93">
        <f>'Tb 9 2013 &amp; 2017 Sum  SfW L2'!D11</f>
        <v>0</v>
      </c>
      <c r="E10" s="93">
        <f>'Tb 7 -Sum TfS SfYL &amp; SfL&amp;W 2021'!D11+'Tb 8 SumTfS SfW L1 &amp; SfL&amp;W 2021'!D11+'Tb 9 2013 &amp; 2017 Sum  SfW L2'!E11</f>
        <v>0</v>
      </c>
      <c r="F10" s="93">
        <f>'Tb 7 -Sum TfS SfYL &amp; SfL&amp;W 2021'!E11+'Tb 8 SumTfS SfW L1 &amp; SfL&amp;W 2021'!E11+'Tb 9 2013 &amp; 2017 Sum  SfW L2'!F11</f>
        <v>0</v>
      </c>
      <c r="G10" s="93">
        <f>'Tb 7 -Sum TfS SfYL &amp; SfL&amp;W 2021'!F11+'Tb 8 SumTfS SfW L1 &amp; SfL&amp;W 2021'!F11+'Tb 9 2013 &amp; 2017 Sum  SfW L2'!G11</f>
        <v>0</v>
      </c>
      <c r="H10" s="234">
        <f>'Tb 7 -Sum TfS SfYL &amp; SfL&amp;W 2021'!G11+'Tb 8 SumTfS SfW L1 &amp; SfL&amp;W 2021'!G11+'Tb 9 2013 &amp; 2017 Sum  SfW L2'!H11</f>
        <v>0</v>
      </c>
      <c r="I10" s="96">
        <f>'Tb 7 -Sum TfS SfYL &amp; SfL&amp;W 2021'!H11+'Tb 8 SumTfS SfW L1 &amp; SfL&amp;W 2021'!H11+'Tb 9 2013 &amp; 2017 Sum  SfW L2'!I11</f>
        <v>0</v>
      </c>
      <c r="J10" s="95">
        <f>'Tb 7 -Sum TfS SfYL &amp; SfL&amp;W 2021'!I11+'Tb 8 SumTfS SfW L1 &amp; SfL&amp;W 2021'!I11+'Tb 9 2013 &amp; 2017 Sum  SfW L2'!J11</f>
        <v>0</v>
      </c>
      <c r="K10" s="93">
        <f>'Tb 7 -Sum TfS SfYL &amp; SfL&amp;W 2021'!J11+'Tb 8 SumTfS SfW L1 &amp; SfL&amp;W 2021'!J11+'Tb 9 2013 &amp; 2017 Sum  SfW L2'!K11</f>
        <v>0</v>
      </c>
      <c r="L10" s="93">
        <f>'Tb 7 -Sum TfS SfYL &amp; SfL&amp;W 2021'!K11+'Tb 8 SumTfS SfW L1 &amp; SfL&amp;W 2021'!K11+'Tb 9 2013 &amp; 2017 Sum  SfW L2'!L11</f>
        <v>0</v>
      </c>
      <c r="M10" s="191" t="str">
        <f>IF(C10=0,"-",(F10+G10)/(C10-D10))</f>
        <v>-</v>
      </c>
      <c r="N10" s="25" t="e">
        <f>IF(M10&gt;=0,VLOOKUP(M10,RET_T1,2),"-")</f>
        <v>#N/A</v>
      </c>
      <c r="O10" s="191" t="str">
        <f>IF(C10=0,"-",(H10/F10))</f>
        <v>-</v>
      </c>
      <c r="P10" s="191" t="str">
        <f>IF(F10=0,"-",(I10/F10))</f>
        <v>-</v>
      </c>
      <c r="Q10" s="25" t="e">
        <f>IF(P10&gt;=0,VLOOKUP(P10,ACH_T3,2),"-")</f>
        <v>#N/A</v>
      </c>
      <c r="R10" s="191" t="str">
        <f>IF(AND(C10-F10=0,I10=0),"-",(J10+K10)/(I10))</f>
        <v>-</v>
      </c>
      <c r="S10" s="26" t="e">
        <f>IF(R10&gt;=0,VLOOKUP(R10,PROG_T5,2),"-")</f>
        <v>#N/A</v>
      </c>
      <c r="T10" s="27">
        <f>IF(C10=0,0,(E10/(C10-(F10+G10))))</f>
        <v>0</v>
      </c>
      <c r="U10" s="26" t="str">
        <f>IF(T10&gt;0,VLOOKUP(T10,PROG_T5,2),"-")</f>
        <v>-</v>
      </c>
    </row>
    <row r="11" spans="1:21" ht="30" customHeight="1">
      <c r="A11" s="54" t="s">
        <v>133</v>
      </c>
      <c r="B11" s="93">
        <f>'Tb 7 -Sum TfS SfYL &amp; SfL&amp;W 2021'!B12+'Tb 8 SumTfS SfW L1 &amp; SfL&amp;W 2021'!B12+'Tb 9 2013 &amp; 2017 Sum  SfW L2'!B12</f>
        <v>0</v>
      </c>
      <c r="C11" s="93">
        <f>'Tb 7 -Sum TfS SfYL &amp; SfL&amp;W 2021'!C12+'Tb 8 SumTfS SfW L1 &amp; SfL&amp;W 2021'!C12+'Tb 9 2013 &amp; 2017 Sum  SfW L2'!C12</f>
        <v>0</v>
      </c>
      <c r="D11" s="93">
        <f>'Tb 9 2013 &amp; 2017 Sum  SfW L2'!D12</f>
        <v>0</v>
      </c>
      <c r="E11" s="93">
        <f>'Tb 7 -Sum TfS SfYL &amp; SfL&amp;W 2021'!D12+'Tb 8 SumTfS SfW L1 &amp; SfL&amp;W 2021'!D12+'Tb 9 2013 &amp; 2017 Sum  SfW L2'!E12</f>
        <v>0</v>
      </c>
      <c r="F11" s="93">
        <f>'Tb 7 -Sum TfS SfYL &amp; SfL&amp;W 2021'!E12+'Tb 8 SumTfS SfW L1 &amp; SfL&amp;W 2021'!E12+'Tb 9 2013 &amp; 2017 Sum  SfW L2'!F12</f>
        <v>0</v>
      </c>
      <c r="G11" s="93">
        <f>'Tb 7 -Sum TfS SfYL &amp; SfL&amp;W 2021'!F12+'Tb 8 SumTfS SfW L1 &amp; SfL&amp;W 2021'!F12+'Tb 9 2013 &amp; 2017 Sum  SfW L2'!G12</f>
        <v>0</v>
      </c>
      <c r="H11" s="234">
        <f>'Tb 7 -Sum TfS SfYL &amp; SfL&amp;W 2021'!G12+'Tb 8 SumTfS SfW L1 &amp; SfL&amp;W 2021'!G12+'Tb 9 2013 &amp; 2017 Sum  SfW L2'!H12</f>
        <v>0</v>
      </c>
      <c r="I11" s="96">
        <f>'Tb 7 -Sum TfS SfYL &amp; SfL&amp;W 2021'!H12+'Tb 8 SumTfS SfW L1 &amp; SfL&amp;W 2021'!H12+'Tb 9 2013 &amp; 2017 Sum  SfW L2'!I12</f>
        <v>0</v>
      </c>
      <c r="J11" s="95">
        <f>'Tb 7 -Sum TfS SfYL &amp; SfL&amp;W 2021'!I12+'Tb 8 SumTfS SfW L1 &amp; SfL&amp;W 2021'!I12+'Tb 9 2013 &amp; 2017 Sum  SfW L2'!J12</f>
        <v>0</v>
      </c>
      <c r="K11" s="93">
        <f>'Tb 7 -Sum TfS SfYL &amp; SfL&amp;W 2021'!J12+'Tb 8 SumTfS SfW L1 &amp; SfL&amp;W 2021'!J12+'Tb 9 2013 &amp; 2017 Sum  SfW L2'!K12</f>
        <v>0</v>
      </c>
      <c r="L11" s="93">
        <f>'Tb 7 -Sum TfS SfYL &amp; SfL&amp;W 2021'!K12+'Tb 8 SumTfS SfW L1 &amp; SfL&amp;W 2021'!K12+'Tb 9 2013 &amp; 2017 Sum  SfW L2'!L12</f>
        <v>0</v>
      </c>
      <c r="M11" s="191" t="str">
        <f>IF(C11=0,"-",(F11+G11)/(C11-D11))</f>
        <v>-</v>
      </c>
      <c r="N11" s="25" t="e">
        <f>IF(M11&gt;=0,VLOOKUP(M11,RET_T1,2),"-")</f>
        <v>#N/A</v>
      </c>
      <c r="O11" s="191" t="str">
        <f>IF(C11=0,"-",(H11/F11))</f>
        <v>-</v>
      </c>
      <c r="P11" s="191" t="str">
        <f>IF(F11=0,"-",(I11/F11))</f>
        <v>-</v>
      </c>
      <c r="Q11" s="25" t="e">
        <f>IF(P11&gt;=0,VLOOKUP(P11,ACH_T3,2),"-")</f>
        <v>#N/A</v>
      </c>
      <c r="R11" s="191" t="str">
        <f>IF(AND(C11-F11=0,I11=0),"-",(J11+K11)/(I11))</f>
        <v>-</v>
      </c>
      <c r="S11" s="26" t="e">
        <f>IF(R11&gt;=0,VLOOKUP(R11,PROG_T5,2),"-")</f>
        <v>#N/A</v>
      </c>
      <c r="T11" s="27">
        <f>IF(C11=0,0,(E11/(C11-(F11+G11))))</f>
        <v>0</v>
      </c>
      <c r="U11" s="26" t="str">
        <f>IF(T11&gt;0,VLOOKUP(T11,PROG_T5,2),"-")</f>
        <v>-</v>
      </c>
    </row>
    <row r="12" spans="1:21" ht="30" customHeight="1" thickBot="1">
      <c r="A12" s="91" t="s">
        <v>10</v>
      </c>
      <c r="B12" s="104">
        <f aca="true" t="shared" si="0" ref="B12:L12">SUM(B9:B11)</f>
        <v>0</v>
      </c>
      <c r="C12" s="104">
        <f t="shared" si="0"/>
        <v>0</v>
      </c>
      <c r="D12" s="104">
        <f>SUM(D9:D11)</f>
        <v>0</v>
      </c>
      <c r="E12" s="104">
        <f t="shared" si="0"/>
        <v>0</v>
      </c>
      <c r="F12" s="104">
        <f t="shared" si="0"/>
        <v>0</v>
      </c>
      <c r="G12" s="104">
        <f t="shared" si="0"/>
        <v>0</v>
      </c>
      <c r="H12" s="235">
        <f>'Tb 7 -Sum TfS SfYL &amp; SfL&amp;W 2021'!G13+'Tb 8 SumTfS SfW L1 &amp; SfL&amp;W 2021'!G13+'Tb 9 2013 &amp; 2017 Sum  SfW L2'!H13</f>
        <v>0</v>
      </c>
      <c r="I12" s="105">
        <f t="shared" si="0"/>
        <v>0</v>
      </c>
      <c r="J12" s="106">
        <f t="shared" si="0"/>
        <v>0</v>
      </c>
      <c r="K12" s="106">
        <f t="shared" si="0"/>
        <v>0</v>
      </c>
      <c r="L12" s="106">
        <f t="shared" si="0"/>
        <v>0</v>
      </c>
      <c r="M12" s="194" t="str">
        <f>IF(C12=0,"-",(F12+G12)/(C12-D12))</f>
        <v>-</v>
      </c>
      <c r="N12" s="28" t="e">
        <f>IF(M12&gt;=0,VLOOKUP(M12,RET_T1,2),"-")</f>
        <v>#N/A</v>
      </c>
      <c r="O12" s="238" t="str">
        <f>IF(C12=0,"-",(H12/F12))</f>
        <v>-</v>
      </c>
      <c r="P12" s="194" t="str">
        <f>IF(F12=0,"-",(I12/F12))</f>
        <v>-</v>
      </c>
      <c r="Q12" s="28" t="e">
        <f>IF(P12&gt;=0,VLOOKUP(P12,ACH_T3,2),"-")</f>
        <v>#N/A</v>
      </c>
      <c r="R12" s="194" t="str">
        <f>IF(AND(C12-F12=0,I12=0),"-",(J12+K12)/(I12))</f>
        <v>-</v>
      </c>
      <c r="S12" s="29" t="e">
        <f>IF(R12&gt;=0,VLOOKUP(R12,PROG_T5,2),"-")</f>
        <v>#N/A</v>
      </c>
      <c r="T12" s="30">
        <f>IF(C12=0,0,(E12/(C12-(F12+G12))))</f>
        <v>0</v>
      </c>
      <c r="U12" s="29" t="str">
        <f>IF(T12&gt;0,VLOOKUP(T12,PROG_T5,2),"-")</f>
        <v>-</v>
      </c>
    </row>
    <row r="13" spans="1:21" ht="15.75" thickTop="1">
      <c r="A13" s="32"/>
      <c r="B13" s="32"/>
      <c r="C13" s="32"/>
      <c r="D13" s="32"/>
      <c r="E13" s="32"/>
      <c r="F13" s="32"/>
      <c r="G13" s="32"/>
      <c r="H13" s="32"/>
      <c r="I13" s="32"/>
      <c r="J13" s="32"/>
      <c r="K13" s="32"/>
      <c r="L13" s="32"/>
      <c r="M13" s="32"/>
      <c r="N13" s="32"/>
      <c r="O13" s="32"/>
      <c r="P13" s="32"/>
      <c r="Q13" s="32"/>
      <c r="R13" s="32"/>
      <c r="S13" s="32"/>
      <c r="T13" s="32"/>
      <c r="U13" s="32"/>
    </row>
    <row r="14" spans="1:21" ht="15.75" thickBot="1">
      <c r="A14" s="31" t="s">
        <v>54</v>
      </c>
      <c r="B14" s="32"/>
      <c r="C14" s="32"/>
      <c r="D14" s="32"/>
      <c r="E14" s="32"/>
      <c r="F14" s="32"/>
      <c r="G14" s="32"/>
      <c r="H14" s="32"/>
      <c r="I14" s="32"/>
      <c r="J14" s="32"/>
      <c r="K14" s="32"/>
      <c r="L14" s="32"/>
      <c r="M14" s="32"/>
      <c r="N14" s="32"/>
      <c r="O14" s="32"/>
      <c r="P14" s="32"/>
      <c r="Q14" s="32"/>
      <c r="R14" s="32"/>
      <c r="S14" s="32"/>
      <c r="T14" s="32"/>
      <c r="U14" s="32"/>
    </row>
    <row r="15" spans="1:21" ht="24.75" customHeight="1" thickTop="1">
      <c r="A15" s="358" t="s">
        <v>24</v>
      </c>
      <c r="B15" s="349" t="s">
        <v>25</v>
      </c>
      <c r="C15" s="349" t="s">
        <v>26</v>
      </c>
      <c r="D15" s="349" t="s">
        <v>27</v>
      </c>
      <c r="E15" s="349" t="s">
        <v>28</v>
      </c>
      <c r="F15" s="349" t="s">
        <v>29</v>
      </c>
      <c r="G15" s="349" t="s">
        <v>30</v>
      </c>
      <c r="H15" s="349" t="s">
        <v>31</v>
      </c>
      <c r="I15" s="351" t="s">
        <v>32</v>
      </c>
      <c r="J15" s="89" t="s">
        <v>33</v>
      </c>
      <c r="K15" s="87" t="s">
        <v>34</v>
      </c>
      <c r="L15" s="87" t="s">
        <v>35</v>
      </c>
      <c r="M15" s="87" t="s">
        <v>36</v>
      </c>
      <c r="N15" s="87" t="s">
        <v>37</v>
      </c>
      <c r="O15" s="87" t="s">
        <v>38</v>
      </c>
      <c r="P15" s="87" t="s">
        <v>39</v>
      </c>
      <c r="Q15" s="87" t="s">
        <v>40</v>
      </c>
      <c r="R15" s="87" t="s">
        <v>41</v>
      </c>
      <c r="S15" s="88" t="s">
        <v>101</v>
      </c>
      <c r="T15" s="89" t="s">
        <v>114</v>
      </c>
      <c r="U15" s="88" t="s">
        <v>115</v>
      </c>
    </row>
    <row r="16" spans="1:21" ht="24.75" customHeight="1" thickBot="1">
      <c r="A16" s="359"/>
      <c r="B16" s="350"/>
      <c r="C16" s="350"/>
      <c r="D16" s="350"/>
      <c r="E16" s="350"/>
      <c r="F16" s="350"/>
      <c r="G16" s="350"/>
      <c r="H16" s="350"/>
      <c r="I16" s="352"/>
      <c r="J16" s="353" t="s">
        <v>20</v>
      </c>
      <c r="K16" s="360"/>
      <c r="L16" s="360"/>
      <c r="M16" s="360"/>
      <c r="N16" s="360"/>
      <c r="O16" s="360"/>
      <c r="P16" s="360"/>
      <c r="Q16" s="360"/>
      <c r="R16" s="360"/>
      <c r="S16" s="354"/>
      <c r="T16" s="353" t="s">
        <v>14</v>
      </c>
      <c r="U16" s="354"/>
    </row>
    <row r="17" spans="1:29" ht="60">
      <c r="A17" s="90" t="s">
        <v>9</v>
      </c>
      <c r="B17" s="239" t="s">
        <v>3</v>
      </c>
      <c r="C17" s="239" t="s">
        <v>129</v>
      </c>
      <c r="D17" s="216" t="s">
        <v>4</v>
      </c>
      <c r="E17" s="239" t="s">
        <v>5</v>
      </c>
      <c r="F17" s="239" t="s">
        <v>6</v>
      </c>
      <c r="G17" s="239" t="s">
        <v>7</v>
      </c>
      <c r="H17" s="200" t="s">
        <v>105</v>
      </c>
      <c r="I17" s="228" t="s">
        <v>8</v>
      </c>
      <c r="J17" s="241" t="s">
        <v>21</v>
      </c>
      <c r="K17" s="239" t="s">
        <v>11</v>
      </c>
      <c r="L17" s="239" t="s">
        <v>0</v>
      </c>
      <c r="M17" s="239" t="s">
        <v>1</v>
      </c>
      <c r="N17" s="239" t="s">
        <v>12</v>
      </c>
      <c r="O17" s="229" t="s">
        <v>107</v>
      </c>
      <c r="P17" s="229" t="s">
        <v>108</v>
      </c>
      <c r="Q17" s="239" t="s">
        <v>12</v>
      </c>
      <c r="R17" s="239" t="s">
        <v>2</v>
      </c>
      <c r="S17" s="242" t="s">
        <v>12</v>
      </c>
      <c r="T17" s="241" t="s">
        <v>13</v>
      </c>
      <c r="U17" s="242" t="s">
        <v>12</v>
      </c>
      <c r="AB17" s="84">
        <v>0</v>
      </c>
      <c r="AC17" s="85" t="s">
        <v>15</v>
      </c>
    </row>
    <row r="18" spans="1:29" ht="30" customHeight="1">
      <c r="A18" s="54" t="s">
        <v>95</v>
      </c>
      <c r="B18" s="93">
        <f>'Tb 10 Sum L2 App'!B10+'Tb 11 Sum L3 App'!B10</f>
        <v>0</v>
      </c>
      <c r="C18" s="93">
        <f>'Tb 10 Sum L2 App'!C10</f>
        <v>0</v>
      </c>
      <c r="D18" s="23">
        <f>'Tb 10 Sum L2 App'!D10+'Tb 11 Sum L3 App'!C10</f>
        <v>0</v>
      </c>
      <c r="E18" s="23">
        <f>'Tb 10 Sum L2 App'!E10+'Tb 11 Sum L3 App'!D10</f>
        <v>0</v>
      </c>
      <c r="F18" s="23">
        <f>'Tb 10 Sum L2 App'!F10+'Tb 11 Sum L3 App'!E10</f>
        <v>0</v>
      </c>
      <c r="G18" s="23">
        <f>'Tb 10 Sum L2 App'!G10+'Tb 11 Sum L3 App'!F10</f>
        <v>0</v>
      </c>
      <c r="H18" s="23">
        <f>'Tb 10 Sum L2 App'!H10+'Tb 11 Sum L3 App'!G10</f>
        <v>0</v>
      </c>
      <c r="I18" s="99">
        <f>'Tb 10 Sum L2 App'!I10+'Tb 11 Sum L3 App'!H10</f>
        <v>0</v>
      </c>
      <c r="J18" s="97">
        <f>'Tb 10 Sum L2 App'!J10+'Tb 11 Sum L3 App'!I10</f>
        <v>0</v>
      </c>
      <c r="K18" s="23">
        <f>'Tb 10 Sum L2 App'!K10+'Tb 11 Sum L3 App'!J10</f>
        <v>0</v>
      </c>
      <c r="L18" s="23">
        <f>'Tb 10 Sum L2 App'!L10+'Tb 11 Sum L3 App'!K10</f>
        <v>0</v>
      </c>
      <c r="M18" s="191" t="str">
        <f>IF(D18=0,"-",(F18+G18)/D18)</f>
        <v>-</v>
      </c>
      <c r="N18" s="25" t="e">
        <f>IF(M18&gt;=0,VLOOKUP(M18,RET_T1,2),"-")</f>
        <v>#N/A</v>
      </c>
      <c r="O18" s="191" t="str">
        <f>IF(D18=0,"-",(H18/F18))</f>
        <v>-</v>
      </c>
      <c r="P18" s="191" t="str">
        <f>IF(F18=0,"-",(I18/F18))</f>
        <v>-</v>
      </c>
      <c r="Q18" s="25" t="e">
        <f>IF(P18&gt;=0,VLOOKUP(P18,ACH_T3,2),"-")</f>
        <v>#N/A</v>
      </c>
      <c r="R18" s="24" t="str">
        <f>IF(AND(D18-F18=0,I18=0),"-",(J18+K18)/(I18))</f>
        <v>-</v>
      </c>
      <c r="S18" s="26" t="e">
        <f>IF(R18&gt;=0,VLOOKUP(R18,PROG_T5,2),"-")</f>
        <v>#N/A</v>
      </c>
      <c r="T18" s="27">
        <f>IF(D18=0,0,(E18/(D18-(F18+G18))))</f>
        <v>0</v>
      </c>
      <c r="U18" s="26" t="str">
        <f>IF(T18&gt;0,VLOOKUP(T18,PROG_T5,2),"-")</f>
        <v>-</v>
      </c>
      <c r="AB18" s="84">
        <v>0.6</v>
      </c>
      <c r="AC18" s="85" t="s">
        <v>16</v>
      </c>
    </row>
    <row r="19" spans="1:29" ht="30" customHeight="1">
      <c r="A19" s="54" t="s">
        <v>104</v>
      </c>
      <c r="B19" s="93">
        <f>'Tb 10 Sum L2 App'!B11+'Tb 11 Sum L3 App'!B11</f>
        <v>0</v>
      </c>
      <c r="C19" s="93">
        <f>'Tb 10 Sum L2 App'!C11</f>
        <v>0</v>
      </c>
      <c r="D19" s="23">
        <f>'Tb 10 Sum L2 App'!D11+'Tb 11 Sum L3 App'!C11</f>
        <v>0</v>
      </c>
      <c r="E19" s="23">
        <f>'Tb 10 Sum L2 App'!E11+'Tb 11 Sum L3 App'!D11</f>
        <v>0</v>
      </c>
      <c r="F19" s="23">
        <f>'Tb 10 Sum L2 App'!F11+'Tb 11 Sum L3 App'!E11</f>
        <v>0</v>
      </c>
      <c r="G19" s="23">
        <f>'Tb 10 Sum L2 App'!G11+'Tb 11 Sum L3 App'!F11</f>
        <v>0</v>
      </c>
      <c r="H19" s="236">
        <f>'Tb 10 Sum L2 App'!H11+'Tb 11 Sum L3 App'!G11</f>
        <v>0</v>
      </c>
      <c r="I19" s="99">
        <f>'Tb 10 Sum L2 App'!I11+'Tb 11 Sum L3 App'!H11</f>
        <v>0</v>
      </c>
      <c r="J19" s="97">
        <f>'Tb 10 Sum L2 App'!J11+'Tb 11 Sum L3 App'!I11</f>
        <v>0</v>
      </c>
      <c r="K19" s="23">
        <f>'Tb 10 Sum L2 App'!K11+'Tb 11 Sum L3 App'!J11</f>
        <v>0</v>
      </c>
      <c r="L19" s="23">
        <f>'Tb 10 Sum L2 App'!L11+'Tb 11 Sum L3 App'!K11</f>
        <v>0</v>
      </c>
      <c r="M19" s="191" t="str">
        <f>IF(D19=0,"-",(F19+G19)/D19)</f>
        <v>-</v>
      </c>
      <c r="N19" s="25" t="e">
        <f>IF(M19&gt;=0,VLOOKUP(M19,RET_T1,2),"-")</f>
        <v>#N/A</v>
      </c>
      <c r="O19" s="191" t="str">
        <f>IF(D19=0,"-",(H19/F19))</f>
        <v>-</v>
      </c>
      <c r="P19" s="191" t="str">
        <f>IF(F19=0,"-",(I19/F19))</f>
        <v>-</v>
      </c>
      <c r="Q19" s="25" t="e">
        <f>IF(P19&gt;=0,VLOOKUP(P19,ACH_T3,2),"-")</f>
        <v>#N/A</v>
      </c>
      <c r="R19" s="24" t="str">
        <f>IF(AND(D19-F19=0,I19=0),"-",(J19+K19)/(I19))</f>
        <v>-</v>
      </c>
      <c r="S19" s="26" t="e">
        <f>IF(R19&gt;=0,VLOOKUP(R19,PROG_T5,2),"-")</f>
        <v>#N/A</v>
      </c>
      <c r="T19" s="27">
        <f>IF(D19=0,0,(E19/(D19-(F19+G19))))</f>
        <v>0</v>
      </c>
      <c r="U19" s="26" t="str">
        <f>IF(T19&gt;0,VLOOKUP(T19,PROG_T5,2),"-")</f>
        <v>-</v>
      </c>
      <c r="AB19" s="84"/>
      <c r="AC19" s="85"/>
    </row>
    <row r="20" spans="1:29" ht="30" customHeight="1">
      <c r="A20" s="54" t="s">
        <v>133</v>
      </c>
      <c r="B20" s="93">
        <f>'Tb 10 Sum L2 App'!B12+'Tb 11 Sum L3 App'!B12</f>
        <v>0</v>
      </c>
      <c r="C20" s="93">
        <f>'Tb 10 Sum L2 App'!C12</f>
        <v>0</v>
      </c>
      <c r="D20" s="23">
        <f>'Tb 10 Sum L2 App'!D12+'Tb 11 Sum L3 App'!C12</f>
        <v>0</v>
      </c>
      <c r="E20" s="23">
        <f>'Tb 10 Sum L2 App'!E12+'Tb 11 Sum L3 App'!D12</f>
        <v>0</v>
      </c>
      <c r="F20" s="23">
        <f>'Tb 10 Sum L2 App'!F12+'Tb 11 Sum L3 App'!E12</f>
        <v>0</v>
      </c>
      <c r="G20" s="23">
        <f>'Tb 10 Sum L2 App'!G12+'Tb 11 Sum L3 App'!F12</f>
        <v>0</v>
      </c>
      <c r="H20" s="236">
        <f>'Tb 10 Sum L2 App'!H12+'Tb 11 Sum L3 App'!G12</f>
        <v>0</v>
      </c>
      <c r="I20" s="99">
        <f>'Tb 10 Sum L2 App'!I12+'Tb 11 Sum L3 App'!H12</f>
        <v>0</v>
      </c>
      <c r="J20" s="97">
        <f>'Tb 10 Sum L2 App'!J12+'Tb 11 Sum L3 App'!I12</f>
        <v>0</v>
      </c>
      <c r="K20" s="23">
        <f>'Tb 10 Sum L2 App'!K12+'Tb 11 Sum L3 App'!J12</f>
        <v>0</v>
      </c>
      <c r="L20" s="23">
        <f>'Tb 10 Sum L2 App'!L12+'Tb 11 Sum L3 App'!K12</f>
        <v>0</v>
      </c>
      <c r="M20" s="191" t="str">
        <f>IF(D20=0,"-",(F20+G20)/D20)</f>
        <v>-</v>
      </c>
      <c r="N20" s="25" t="e">
        <f>IF(M20&gt;=0,VLOOKUP(M20,RET_T1,2),"-")</f>
        <v>#N/A</v>
      </c>
      <c r="O20" s="191" t="str">
        <f>IF(D20=0,"-",(H20/F20))</f>
        <v>-</v>
      </c>
      <c r="P20" s="191" t="str">
        <f>IF(F20=0,"-",(I20/F20))</f>
        <v>-</v>
      </c>
      <c r="Q20" s="25" t="e">
        <f>IF(P20&gt;=0,VLOOKUP(P20,ACH_T3,2),"-")</f>
        <v>#N/A</v>
      </c>
      <c r="R20" s="24" t="str">
        <f>IF(AND(D20-F20=0,I20=0),"-",(J20+K20)/(I20))</f>
        <v>-</v>
      </c>
      <c r="S20" s="26" t="e">
        <f>IF(R20&gt;=0,VLOOKUP(R20,PROG_T5,2),"-")</f>
        <v>#N/A</v>
      </c>
      <c r="T20" s="27">
        <f>IF(D20=0,0,(E20/(D20-(F20+G20))))</f>
        <v>0</v>
      </c>
      <c r="U20" s="26" t="str">
        <f>IF(T20&gt;0,VLOOKUP(T20,PROG_T5,2),"-")</f>
        <v>-</v>
      </c>
      <c r="AB20" s="84">
        <v>0.7</v>
      </c>
      <c r="AC20" s="85" t="s">
        <v>17</v>
      </c>
    </row>
    <row r="21" spans="1:29" ht="30" customHeight="1" thickBot="1">
      <c r="A21" s="62" t="s">
        <v>10</v>
      </c>
      <c r="B21" s="17">
        <f aca="true" t="shared" si="1" ref="B21:L21">SUM(B18:B20)</f>
        <v>0</v>
      </c>
      <c r="C21" s="107">
        <f>SUM(C18:C20)</f>
        <v>0</v>
      </c>
      <c r="D21" s="17">
        <f>SUM(D18:D20)</f>
        <v>0</v>
      </c>
      <c r="E21" s="17">
        <f t="shared" si="1"/>
        <v>0</v>
      </c>
      <c r="F21" s="17">
        <f t="shared" si="1"/>
        <v>0</v>
      </c>
      <c r="G21" s="17">
        <f t="shared" si="1"/>
        <v>0</v>
      </c>
      <c r="H21" s="18">
        <f>'Tb 10 Sum L2 App'!H13+'Tb 11 Sum L3 App'!G13</f>
        <v>0</v>
      </c>
      <c r="I21" s="100">
        <f t="shared" si="1"/>
        <v>0</v>
      </c>
      <c r="J21" s="98">
        <f t="shared" si="1"/>
        <v>0</v>
      </c>
      <c r="K21" s="17">
        <f t="shared" si="1"/>
        <v>0</v>
      </c>
      <c r="L21" s="17">
        <f t="shared" si="1"/>
        <v>0</v>
      </c>
      <c r="M21" s="184" t="str">
        <f>IF(C21=0,"-",(F21+G21)/C21)</f>
        <v>-</v>
      </c>
      <c r="N21" s="20" t="e">
        <f>IF(M21&gt;=0,VLOOKUP(M21,RET_T1,2),"-")</f>
        <v>#N/A</v>
      </c>
      <c r="O21" s="243" t="str">
        <f>IF(C21=0,"-",(H21/F21))</f>
        <v>-</v>
      </c>
      <c r="P21" s="184" t="str">
        <f>IF(F21=0,"-",(I21/F21))</f>
        <v>-</v>
      </c>
      <c r="Q21" s="20" t="e">
        <f>IF(P21&gt;=0,VLOOKUP(P21,ACH_T3,2),"-")</f>
        <v>#N/A</v>
      </c>
      <c r="R21" s="19" t="str">
        <f>IF(AND(C21-F21=0,I21=0),"-",(J21+K21)/(I21))</f>
        <v>-</v>
      </c>
      <c r="S21" s="21" t="e">
        <f>IF(R21&gt;=0,VLOOKUP(R21,PROG_T5,2),"-")</f>
        <v>#N/A</v>
      </c>
      <c r="T21" s="22">
        <f>IF(C21=0,0,(E21/(C21-(F21+G21))))</f>
        <v>0</v>
      </c>
      <c r="U21" s="21" t="str">
        <f>IF(T21&gt;0,VLOOKUP(T21,PROG_T5,2),"-")</f>
        <v>-</v>
      </c>
      <c r="AB21" s="84">
        <v>0.9</v>
      </c>
      <c r="AC21" s="85" t="s">
        <v>19</v>
      </c>
    </row>
    <row r="22" spans="1:21" ht="15.75" thickTop="1">
      <c r="A22" s="32"/>
      <c r="B22" s="32"/>
      <c r="C22" s="32"/>
      <c r="D22" s="32"/>
      <c r="E22" s="32"/>
      <c r="F22" s="32"/>
      <c r="G22" s="32"/>
      <c r="H22" s="32"/>
      <c r="I22" s="32"/>
      <c r="J22" s="32"/>
      <c r="K22" s="32"/>
      <c r="L22" s="32"/>
      <c r="M22" s="32"/>
      <c r="N22" s="32"/>
      <c r="O22" s="32"/>
      <c r="P22" s="32"/>
      <c r="Q22" s="32"/>
      <c r="R22" s="32"/>
      <c r="S22" s="32"/>
      <c r="T22" s="32"/>
      <c r="U22" s="32"/>
    </row>
    <row r="23" spans="1:21" ht="30" customHeight="1">
      <c r="A23" s="31" t="s">
        <v>88</v>
      </c>
      <c r="B23" s="32"/>
      <c r="C23" s="32"/>
      <c r="D23" s="32"/>
      <c r="E23" s="32"/>
      <c r="F23" s="32"/>
      <c r="G23" s="32"/>
      <c r="H23" s="32"/>
      <c r="I23" s="32"/>
      <c r="J23" s="32"/>
      <c r="K23" s="32"/>
      <c r="L23" s="32"/>
      <c r="M23" s="32"/>
      <c r="N23" s="32"/>
      <c r="O23" s="32"/>
      <c r="P23" s="32"/>
      <c r="Q23" s="32"/>
      <c r="R23" s="32"/>
      <c r="S23" s="32"/>
      <c r="T23" s="32"/>
      <c r="U23" s="32"/>
    </row>
    <row r="24" spans="1:21" ht="12" customHeight="1">
      <c r="A24" s="31"/>
      <c r="B24" s="32"/>
      <c r="C24" s="32"/>
      <c r="D24" s="32"/>
      <c r="E24" s="32"/>
      <c r="F24" s="32"/>
      <c r="G24" s="32"/>
      <c r="H24" s="32"/>
      <c r="I24" s="32"/>
      <c r="J24" s="32"/>
      <c r="K24" s="32"/>
      <c r="L24" s="32"/>
      <c r="M24" s="32"/>
      <c r="N24" s="32"/>
      <c r="O24" s="32"/>
      <c r="P24" s="32"/>
      <c r="Q24" s="32"/>
      <c r="R24" s="32"/>
      <c r="S24" s="32"/>
      <c r="T24" s="32"/>
      <c r="U24" s="32"/>
    </row>
    <row r="25" spans="1:21" ht="30" customHeight="1" thickBot="1">
      <c r="A25" s="34" t="s">
        <v>52</v>
      </c>
      <c r="B25" s="83"/>
      <c r="C25" s="83"/>
      <c r="D25" s="83"/>
      <c r="E25" s="83"/>
      <c r="F25" s="83"/>
      <c r="G25" s="32"/>
      <c r="H25" s="32"/>
      <c r="I25" s="32"/>
      <c r="J25" s="32"/>
      <c r="K25" s="32"/>
      <c r="L25" s="32"/>
      <c r="M25" s="32"/>
      <c r="N25" s="32"/>
      <c r="O25" s="32"/>
      <c r="P25" s="32"/>
      <c r="Q25" s="32"/>
      <c r="R25" s="32"/>
      <c r="S25" s="32"/>
      <c r="T25" s="32"/>
      <c r="U25" s="32"/>
    </row>
    <row r="26" spans="1:21" ht="30" customHeight="1" thickBot="1">
      <c r="A26" s="34" t="s">
        <v>51</v>
      </c>
      <c r="B26" s="355"/>
      <c r="C26" s="356"/>
      <c r="D26" s="356"/>
      <c r="E26" s="356"/>
      <c r="F26" s="357"/>
      <c r="G26" s="32"/>
      <c r="H26" s="32"/>
      <c r="I26" s="32"/>
      <c r="J26" s="32"/>
      <c r="K26" s="32"/>
      <c r="L26" s="32"/>
      <c r="M26" s="32"/>
      <c r="N26" s="32"/>
      <c r="O26" s="32"/>
      <c r="P26" s="32"/>
      <c r="Q26" s="32"/>
      <c r="R26" s="32"/>
      <c r="S26" s="32"/>
      <c r="T26" s="32"/>
      <c r="U26" s="32"/>
    </row>
    <row r="27" spans="1:21" ht="15">
      <c r="A27" s="34"/>
      <c r="B27" s="86"/>
      <c r="C27" s="86"/>
      <c r="D27" s="86"/>
      <c r="E27" s="86"/>
      <c r="F27" s="86"/>
      <c r="G27" s="32"/>
      <c r="H27" s="32"/>
      <c r="I27" s="32"/>
      <c r="J27" s="32"/>
      <c r="K27" s="32"/>
      <c r="L27" s="32"/>
      <c r="M27" s="32"/>
      <c r="N27" s="32"/>
      <c r="O27" s="32"/>
      <c r="P27" s="32"/>
      <c r="Q27" s="32"/>
      <c r="R27" s="32"/>
      <c r="S27" s="32"/>
      <c r="T27" s="32"/>
      <c r="U27" s="32"/>
    </row>
    <row r="28" spans="1:21" ht="15">
      <c r="A28" s="34"/>
      <c r="B28" s="86"/>
      <c r="C28" s="86"/>
      <c r="D28" s="86"/>
      <c r="E28" s="86"/>
      <c r="F28" s="86"/>
      <c r="G28" s="32"/>
      <c r="H28" s="32"/>
      <c r="I28" s="32"/>
      <c r="J28" s="32"/>
      <c r="K28" s="32"/>
      <c r="L28" s="32"/>
      <c r="M28" s="32"/>
      <c r="N28" s="32"/>
      <c r="O28" s="32"/>
      <c r="P28" s="32"/>
      <c r="Q28" s="32"/>
      <c r="R28" s="32"/>
      <c r="S28" s="32"/>
      <c r="T28" s="32"/>
      <c r="U28" s="32"/>
    </row>
    <row r="29" spans="1:21" ht="17.25" thickBot="1">
      <c r="A29" s="92" t="s">
        <v>55</v>
      </c>
      <c r="B29" s="86"/>
      <c r="C29" s="86"/>
      <c r="D29" s="86"/>
      <c r="E29" s="86"/>
      <c r="F29" s="86"/>
      <c r="G29" s="32"/>
      <c r="H29" s="32"/>
      <c r="I29" s="32"/>
      <c r="J29" s="32"/>
      <c r="K29" s="32"/>
      <c r="L29" s="32"/>
      <c r="M29" s="32"/>
      <c r="N29" s="32"/>
      <c r="O29" s="32"/>
      <c r="P29" s="32"/>
      <c r="Q29" s="32"/>
      <c r="R29" s="32"/>
      <c r="S29" s="32"/>
      <c r="T29" s="32"/>
      <c r="U29" s="32"/>
    </row>
    <row r="30" spans="1:21" ht="24.75" customHeight="1" thickTop="1">
      <c r="A30" s="358" t="s">
        <v>24</v>
      </c>
      <c r="B30" s="349" t="s">
        <v>25</v>
      </c>
      <c r="C30" s="349" t="s">
        <v>26</v>
      </c>
      <c r="D30" s="349" t="s">
        <v>27</v>
      </c>
      <c r="E30" s="349" t="s">
        <v>28</v>
      </c>
      <c r="F30" s="349" t="s">
        <v>29</v>
      </c>
      <c r="G30" s="349" t="s">
        <v>30</v>
      </c>
      <c r="H30" s="349" t="s">
        <v>31</v>
      </c>
      <c r="I30" s="351" t="s">
        <v>32</v>
      </c>
      <c r="J30" s="89" t="s">
        <v>33</v>
      </c>
      <c r="K30" s="87" t="s">
        <v>34</v>
      </c>
      <c r="L30" s="87" t="s">
        <v>35</v>
      </c>
      <c r="M30" s="87" t="s">
        <v>36</v>
      </c>
      <c r="N30" s="87" t="s">
        <v>37</v>
      </c>
      <c r="O30" s="87" t="s">
        <v>38</v>
      </c>
      <c r="P30" s="87" t="s">
        <v>39</v>
      </c>
      <c r="Q30" s="87" t="s">
        <v>40</v>
      </c>
      <c r="R30" s="87" t="s">
        <v>41</v>
      </c>
      <c r="S30" s="88" t="s">
        <v>101</v>
      </c>
      <c r="T30" s="89" t="s">
        <v>114</v>
      </c>
      <c r="U30" s="88" t="s">
        <v>115</v>
      </c>
    </row>
    <row r="31" spans="1:21" ht="24.75" customHeight="1" thickBot="1">
      <c r="A31" s="359"/>
      <c r="B31" s="350"/>
      <c r="C31" s="350"/>
      <c r="D31" s="350"/>
      <c r="E31" s="350"/>
      <c r="F31" s="350"/>
      <c r="G31" s="350"/>
      <c r="H31" s="350"/>
      <c r="I31" s="352"/>
      <c r="J31" s="353" t="s">
        <v>20</v>
      </c>
      <c r="K31" s="360"/>
      <c r="L31" s="360"/>
      <c r="M31" s="360"/>
      <c r="N31" s="360"/>
      <c r="O31" s="360"/>
      <c r="P31" s="360"/>
      <c r="Q31" s="360"/>
      <c r="R31" s="360"/>
      <c r="S31" s="354"/>
      <c r="T31" s="353" t="s">
        <v>14</v>
      </c>
      <c r="U31" s="354"/>
    </row>
    <row r="32" spans="1:21" ht="76.5">
      <c r="A32" s="90" t="s">
        <v>9</v>
      </c>
      <c r="B32" s="239" t="s">
        <v>3</v>
      </c>
      <c r="C32" s="239" t="s">
        <v>4</v>
      </c>
      <c r="D32" s="196" t="s">
        <v>102</v>
      </c>
      <c r="E32" s="239" t="s">
        <v>5</v>
      </c>
      <c r="F32" s="239" t="s">
        <v>6</v>
      </c>
      <c r="G32" s="239" t="s">
        <v>7</v>
      </c>
      <c r="H32" s="200" t="s">
        <v>105</v>
      </c>
      <c r="I32" s="228" t="s">
        <v>8</v>
      </c>
      <c r="J32" s="241" t="s">
        <v>21</v>
      </c>
      <c r="K32" s="239" t="s">
        <v>11</v>
      </c>
      <c r="L32" s="239" t="s">
        <v>0</v>
      </c>
      <c r="M32" s="239" t="s">
        <v>1</v>
      </c>
      <c r="N32" s="239" t="s">
        <v>12</v>
      </c>
      <c r="O32" s="229" t="s">
        <v>107</v>
      </c>
      <c r="P32" s="229" t="s">
        <v>108</v>
      </c>
      <c r="Q32" s="239" t="s">
        <v>12</v>
      </c>
      <c r="R32" s="239" t="s">
        <v>2</v>
      </c>
      <c r="S32" s="242" t="s">
        <v>12</v>
      </c>
      <c r="T32" s="241" t="s">
        <v>13</v>
      </c>
      <c r="U32" s="242" t="s">
        <v>12</v>
      </c>
    </row>
    <row r="33" spans="1:21" ht="30" customHeight="1">
      <c r="A33" s="54" t="s">
        <v>95</v>
      </c>
      <c r="B33" s="93">
        <f>B18+B9</f>
        <v>0</v>
      </c>
      <c r="C33" s="262">
        <f>D18+C9</f>
        <v>0</v>
      </c>
      <c r="D33" s="262">
        <f>D9</f>
        <v>0</v>
      </c>
      <c r="E33" s="93">
        <f aca="true" t="shared" si="2" ref="E33:L33">E18+E9</f>
        <v>0</v>
      </c>
      <c r="F33" s="93">
        <f t="shared" si="2"/>
        <v>0</v>
      </c>
      <c r="G33" s="93">
        <f t="shared" si="2"/>
        <v>0</v>
      </c>
      <c r="H33" s="93">
        <f>H18+H9</f>
        <v>0</v>
      </c>
      <c r="I33" s="96">
        <f t="shared" si="2"/>
        <v>0</v>
      </c>
      <c r="J33" s="95">
        <f t="shared" si="2"/>
        <v>0</v>
      </c>
      <c r="K33" s="93">
        <f t="shared" si="2"/>
        <v>0</v>
      </c>
      <c r="L33" s="93">
        <f t="shared" si="2"/>
        <v>0</v>
      </c>
      <c r="M33" s="191" t="str">
        <f>IF(C33=0,"-",(F33+G33)/(C33-D33))</f>
        <v>-</v>
      </c>
      <c r="N33" s="25" t="e">
        <f>IF(M33&gt;=0,VLOOKUP(M33,RET_T1,2),"-")</f>
        <v>#N/A</v>
      </c>
      <c r="O33" s="244" t="str">
        <f>IF(C33=0,"-",(H33/F33))</f>
        <v>-</v>
      </c>
      <c r="P33" s="191" t="str">
        <f>IF(F33=0,"-",(I33/F33))</f>
        <v>-</v>
      </c>
      <c r="Q33" s="25" t="e">
        <f>IF(P33&gt;=0,VLOOKUP(P33,ACH_T3,2),"-")</f>
        <v>#N/A</v>
      </c>
      <c r="R33" s="191" t="str">
        <f>IF(AND(C33-F33=0,I33=0),"-",(J33+K33)/(I33))</f>
        <v>-</v>
      </c>
      <c r="S33" s="26" t="e">
        <f>IF(R33&gt;=0,VLOOKUP(R33,PROG_T5,2),"-")</f>
        <v>#N/A</v>
      </c>
      <c r="T33" s="27">
        <f>IF(C33=0,0,(E33/(C33-(F33+G33))))</f>
        <v>0</v>
      </c>
      <c r="U33" s="26" t="str">
        <f>IF(T33&gt;0,VLOOKUP(T33,PROG_T5,2),"-")</f>
        <v>-</v>
      </c>
    </row>
    <row r="34" spans="1:21" ht="30" customHeight="1">
      <c r="A34" s="54" t="s">
        <v>104</v>
      </c>
      <c r="B34" s="93">
        <f>B10+B19</f>
        <v>0</v>
      </c>
      <c r="C34" s="93">
        <f>C10+D19</f>
        <v>0</v>
      </c>
      <c r="D34" s="262">
        <f>D10</f>
        <v>0</v>
      </c>
      <c r="E34" s="93">
        <f aca="true" t="shared" si="3" ref="E34:L35">E10+E19</f>
        <v>0</v>
      </c>
      <c r="F34" s="93">
        <f t="shared" si="3"/>
        <v>0</v>
      </c>
      <c r="G34" s="93">
        <f t="shared" si="3"/>
        <v>0</v>
      </c>
      <c r="H34" s="234">
        <f>H19+H10</f>
        <v>0</v>
      </c>
      <c r="I34" s="96">
        <f t="shared" si="3"/>
        <v>0</v>
      </c>
      <c r="J34" s="95">
        <f t="shared" si="3"/>
        <v>0</v>
      </c>
      <c r="K34" s="93">
        <f t="shared" si="3"/>
        <v>0</v>
      </c>
      <c r="L34" s="93">
        <f t="shared" si="3"/>
        <v>0</v>
      </c>
      <c r="M34" s="191" t="str">
        <f>IF(C34=0,"-",(F34+G34)/(C34-D34))</f>
        <v>-</v>
      </c>
      <c r="N34" s="25" t="e">
        <f>IF(M34&gt;=0,VLOOKUP(M34,RET_T1,2),"-")</f>
        <v>#N/A</v>
      </c>
      <c r="O34" s="244" t="str">
        <f>IF(C34=0,"-",(H34/F34))</f>
        <v>-</v>
      </c>
      <c r="P34" s="191" t="str">
        <f>IF(F34=0,"-",(I34/F34))</f>
        <v>-</v>
      </c>
      <c r="Q34" s="25" t="e">
        <f>IF(P34&gt;=0,VLOOKUP(P34,ACH_T3,2),"-")</f>
        <v>#N/A</v>
      </c>
      <c r="R34" s="191" t="str">
        <f>IF(AND(C34-F34=0,I34=0),"-",(J34+K34)/(I34))</f>
        <v>-</v>
      </c>
      <c r="S34" s="26" t="e">
        <f>IF(R34&gt;=0,VLOOKUP(R34,PROG_T5,2),"-")</f>
        <v>#N/A</v>
      </c>
      <c r="T34" s="27">
        <f>IF(C34=0,0,(E34/(C34-(F34+G34))))</f>
        <v>0</v>
      </c>
      <c r="U34" s="26" t="str">
        <f>IF(T34&gt;0,VLOOKUP(T34,PROG_T5,2),"-")</f>
        <v>-</v>
      </c>
    </row>
    <row r="35" spans="1:21" ht="30" customHeight="1">
      <c r="A35" s="54" t="s">
        <v>133</v>
      </c>
      <c r="B35" s="93">
        <f>B11+B20</f>
        <v>0</v>
      </c>
      <c r="C35" s="93">
        <f>C11+D20</f>
        <v>0</v>
      </c>
      <c r="D35" s="262">
        <f>D11</f>
        <v>0</v>
      </c>
      <c r="E35" s="93">
        <f t="shared" si="3"/>
        <v>0</v>
      </c>
      <c r="F35" s="93">
        <f t="shared" si="3"/>
        <v>0</v>
      </c>
      <c r="G35" s="93">
        <f t="shared" si="3"/>
        <v>0</v>
      </c>
      <c r="H35" s="234">
        <f>H20+H11</f>
        <v>0</v>
      </c>
      <c r="I35" s="96">
        <f t="shared" si="3"/>
        <v>0</v>
      </c>
      <c r="J35" s="95">
        <f t="shared" si="3"/>
        <v>0</v>
      </c>
      <c r="K35" s="93">
        <f t="shared" si="3"/>
        <v>0</v>
      </c>
      <c r="L35" s="93">
        <f t="shared" si="3"/>
        <v>0</v>
      </c>
      <c r="M35" s="191" t="str">
        <f>IF(C35=0,"-",(F35+G35)/(C35-D35))</f>
        <v>-</v>
      </c>
      <c r="N35" s="25" t="e">
        <f>IF(M35&gt;=0,VLOOKUP(M35,RET_T1,2),"-")</f>
        <v>#N/A</v>
      </c>
      <c r="O35" s="244" t="str">
        <f>IF(C35=0,"-",(H35/F35))</f>
        <v>-</v>
      </c>
      <c r="P35" s="191" t="str">
        <f>IF(F35=0,"-",(I35/F35))</f>
        <v>-</v>
      </c>
      <c r="Q35" s="25" t="e">
        <f>IF(P35&gt;=0,VLOOKUP(P35,ACH_T3,2),"-")</f>
        <v>#N/A</v>
      </c>
      <c r="R35" s="191" t="str">
        <f>IF(AND(C35-F35=0,I35=0),"-",(J35+K35)/(I35))</f>
        <v>-</v>
      </c>
      <c r="S35" s="26" t="e">
        <f>IF(R35&gt;=0,VLOOKUP(R35,PROG_T5,2),"-")</f>
        <v>#N/A</v>
      </c>
      <c r="T35" s="27">
        <f>IF(C35=0,0,(E35/(C35-(F35+G35))))</f>
        <v>0</v>
      </c>
      <c r="U35" s="26" t="str">
        <f>IF(T35&gt;0,VLOOKUP(T35,PROG_T5,2),"-")</f>
        <v>-</v>
      </c>
    </row>
    <row r="36" spans="1:21" ht="30" customHeight="1" thickBot="1">
      <c r="A36" s="62" t="s">
        <v>10</v>
      </c>
      <c r="B36" s="107">
        <f aca="true" t="shared" si="4" ref="B36:L36">SUM(B33:B35)</f>
        <v>0</v>
      </c>
      <c r="C36" s="263">
        <f t="shared" si="4"/>
        <v>0</v>
      </c>
      <c r="D36" s="263">
        <f>SUM(D33:D35)</f>
        <v>0</v>
      </c>
      <c r="E36" s="107">
        <f t="shared" si="4"/>
        <v>0</v>
      </c>
      <c r="F36" s="107">
        <f t="shared" si="4"/>
        <v>0</v>
      </c>
      <c r="G36" s="107">
        <f t="shared" si="4"/>
        <v>0</v>
      </c>
      <c r="H36" s="237">
        <f>H21+H12</f>
        <v>0</v>
      </c>
      <c r="I36" s="108">
        <f t="shared" si="4"/>
        <v>0</v>
      </c>
      <c r="J36" s="109">
        <f t="shared" si="4"/>
        <v>0</v>
      </c>
      <c r="K36" s="109">
        <f t="shared" si="4"/>
        <v>0</v>
      </c>
      <c r="L36" s="109">
        <f t="shared" si="4"/>
        <v>0</v>
      </c>
      <c r="M36" s="184" t="str">
        <f>IF(C36=0,"-",(F36+G36)/(C36-D36))</f>
        <v>-</v>
      </c>
      <c r="N36" s="20" t="e">
        <f>IF(M36&gt;=0,VLOOKUP(M36,RET_T1,2),"-")</f>
        <v>#N/A</v>
      </c>
      <c r="O36" s="220" t="str">
        <f>IF(C36=0,"-",(H36/F36))</f>
        <v>-</v>
      </c>
      <c r="P36" s="184" t="str">
        <f>IF(F36=0,"-",(I36/F36))</f>
        <v>-</v>
      </c>
      <c r="Q36" s="20" t="e">
        <f>IF(P36&gt;=0,VLOOKUP(P36,ACH_T3,2),"-")</f>
        <v>#N/A</v>
      </c>
      <c r="R36" s="184" t="str">
        <f>IF(AND(C36-F36=0,I36=0),"-",(J36+K36)/(I36))</f>
        <v>-</v>
      </c>
      <c r="S36" s="21" t="e">
        <f>IF(R36&gt;=0,VLOOKUP(R36,PROG_T5,2),"-")</f>
        <v>#N/A</v>
      </c>
      <c r="T36" s="22">
        <f>IF(C36=0,0,(E36/(C36-(F36+G36))))</f>
        <v>0</v>
      </c>
      <c r="U36" s="21" t="str">
        <f>IF(T36&gt;0,VLOOKUP(T36,PROG_T5,2),"-")</f>
        <v>-</v>
      </c>
    </row>
    <row r="37" spans="1:21" ht="15.75" thickTop="1">
      <c r="A37" s="32"/>
      <c r="B37" s="32"/>
      <c r="C37" s="32"/>
      <c r="D37" s="32"/>
      <c r="E37" s="32"/>
      <c r="F37" s="32"/>
      <c r="G37" s="32"/>
      <c r="H37" s="32"/>
      <c r="I37" s="32"/>
      <c r="J37" s="32"/>
      <c r="K37" s="32"/>
      <c r="L37" s="32"/>
      <c r="M37" s="32"/>
      <c r="N37" s="32"/>
      <c r="O37" s="32"/>
      <c r="P37" s="32"/>
      <c r="Q37" s="32"/>
      <c r="R37" s="32"/>
      <c r="S37" s="32"/>
      <c r="T37" s="32"/>
      <c r="U37" s="32"/>
    </row>
    <row r="38" spans="1:21" ht="15.75" thickBot="1">
      <c r="A38" s="32"/>
      <c r="B38" s="32"/>
      <c r="C38" s="32"/>
      <c r="D38" s="32"/>
      <c r="E38" s="32"/>
      <c r="F38" s="32"/>
      <c r="G38" s="32"/>
      <c r="H38" s="32"/>
      <c r="I38" s="32"/>
      <c r="J38" s="32"/>
      <c r="K38" s="32"/>
      <c r="L38" s="32"/>
      <c r="M38" s="32"/>
      <c r="N38" s="32"/>
      <c r="O38" s="32"/>
      <c r="P38" s="32"/>
      <c r="Q38" s="32"/>
      <c r="R38" s="32"/>
      <c r="S38" s="32"/>
      <c r="T38" s="32"/>
      <c r="U38" s="32"/>
    </row>
    <row r="39" spans="1:21" ht="15">
      <c r="A39" s="304" t="s">
        <v>57</v>
      </c>
      <c r="B39" s="307"/>
      <c r="C39" s="308"/>
      <c r="D39" s="308"/>
      <c r="E39" s="308"/>
      <c r="F39" s="308"/>
      <c r="G39" s="308"/>
      <c r="H39" s="308"/>
      <c r="I39" s="308"/>
      <c r="J39" s="308"/>
      <c r="K39" s="308"/>
      <c r="L39" s="308"/>
      <c r="M39" s="308"/>
      <c r="N39" s="308"/>
      <c r="O39" s="308"/>
      <c r="P39" s="308"/>
      <c r="Q39" s="308"/>
      <c r="R39" s="308"/>
      <c r="S39" s="308"/>
      <c r="T39" s="308"/>
      <c r="U39" s="309"/>
    </row>
    <row r="40" spans="1:21" ht="15">
      <c r="A40" s="305"/>
      <c r="B40" s="310"/>
      <c r="C40" s="311"/>
      <c r="D40" s="311"/>
      <c r="E40" s="311"/>
      <c r="F40" s="311"/>
      <c r="G40" s="311"/>
      <c r="H40" s="311"/>
      <c r="I40" s="311"/>
      <c r="J40" s="311"/>
      <c r="K40" s="311"/>
      <c r="L40" s="311"/>
      <c r="M40" s="311"/>
      <c r="N40" s="311"/>
      <c r="O40" s="311"/>
      <c r="P40" s="311"/>
      <c r="Q40" s="311"/>
      <c r="R40" s="311"/>
      <c r="S40" s="311"/>
      <c r="T40" s="311"/>
      <c r="U40" s="312"/>
    </row>
    <row r="41" spans="1:21" ht="15">
      <c r="A41" s="305"/>
      <c r="B41" s="310"/>
      <c r="C41" s="311"/>
      <c r="D41" s="311"/>
      <c r="E41" s="311"/>
      <c r="F41" s="311"/>
      <c r="G41" s="311"/>
      <c r="H41" s="311"/>
      <c r="I41" s="311"/>
      <c r="J41" s="311"/>
      <c r="K41" s="311"/>
      <c r="L41" s="311"/>
      <c r="M41" s="311"/>
      <c r="N41" s="311"/>
      <c r="O41" s="311"/>
      <c r="P41" s="311"/>
      <c r="Q41" s="311"/>
      <c r="R41" s="311"/>
      <c r="S41" s="311"/>
      <c r="T41" s="311"/>
      <c r="U41" s="312"/>
    </row>
    <row r="42" spans="1:21" ht="15">
      <c r="A42" s="305"/>
      <c r="B42" s="310"/>
      <c r="C42" s="311"/>
      <c r="D42" s="311"/>
      <c r="E42" s="311"/>
      <c r="F42" s="311"/>
      <c r="G42" s="311"/>
      <c r="H42" s="311"/>
      <c r="I42" s="311"/>
      <c r="J42" s="311"/>
      <c r="K42" s="311"/>
      <c r="L42" s="311"/>
      <c r="M42" s="311"/>
      <c r="N42" s="311"/>
      <c r="O42" s="311"/>
      <c r="P42" s="311"/>
      <c r="Q42" s="311"/>
      <c r="R42" s="311"/>
      <c r="S42" s="311"/>
      <c r="T42" s="311"/>
      <c r="U42" s="312"/>
    </row>
    <row r="43" spans="1:21" ht="15">
      <c r="A43" s="305"/>
      <c r="B43" s="310"/>
      <c r="C43" s="311"/>
      <c r="D43" s="311"/>
      <c r="E43" s="311"/>
      <c r="F43" s="311"/>
      <c r="G43" s="311"/>
      <c r="H43" s="311"/>
      <c r="I43" s="311"/>
      <c r="J43" s="311"/>
      <c r="K43" s="311"/>
      <c r="L43" s="311"/>
      <c r="M43" s="311"/>
      <c r="N43" s="311"/>
      <c r="O43" s="311"/>
      <c r="P43" s="311"/>
      <c r="Q43" s="311"/>
      <c r="R43" s="311"/>
      <c r="S43" s="311"/>
      <c r="T43" s="311"/>
      <c r="U43" s="312"/>
    </row>
    <row r="44" spans="1:21" ht="15">
      <c r="A44" s="305"/>
      <c r="B44" s="310"/>
      <c r="C44" s="311"/>
      <c r="D44" s="311"/>
      <c r="E44" s="311"/>
      <c r="F44" s="311"/>
      <c r="G44" s="311"/>
      <c r="H44" s="311"/>
      <c r="I44" s="311"/>
      <c r="J44" s="311"/>
      <c r="K44" s="311"/>
      <c r="L44" s="311"/>
      <c r="M44" s="311"/>
      <c r="N44" s="311"/>
      <c r="O44" s="311"/>
      <c r="P44" s="311"/>
      <c r="Q44" s="311"/>
      <c r="R44" s="311"/>
      <c r="S44" s="311"/>
      <c r="T44" s="311"/>
      <c r="U44" s="312"/>
    </row>
    <row r="45" spans="1:21" ht="15">
      <c r="A45" s="305"/>
      <c r="B45" s="310"/>
      <c r="C45" s="311"/>
      <c r="D45" s="311"/>
      <c r="E45" s="311"/>
      <c r="F45" s="311"/>
      <c r="G45" s="311"/>
      <c r="H45" s="311"/>
      <c r="I45" s="311"/>
      <c r="J45" s="311"/>
      <c r="K45" s="311"/>
      <c r="L45" s="311"/>
      <c r="M45" s="311"/>
      <c r="N45" s="311"/>
      <c r="O45" s="311"/>
      <c r="P45" s="311"/>
      <c r="Q45" s="311"/>
      <c r="R45" s="311"/>
      <c r="S45" s="311"/>
      <c r="T45" s="311"/>
      <c r="U45" s="312"/>
    </row>
    <row r="46" spans="1:21" ht="15.75" thickBot="1">
      <c r="A46" s="306"/>
      <c r="B46" s="313"/>
      <c r="C46" s="314"/>
      <c r="D46" s="314"/>
      <c r="E46" s="314"/>
      <c r="F46" s="314"/>
      <c r="G46" s="314"/>
      <c r="H46" s="314"/>
      <c r="I46" s="314"/>
      <c r="J46" s="314"/>
      <c r="K46" s="314"/>
      <c r="L46" s="314"/>
      <c r="M46" s="314"/>
      <c r="N46" s="314"/>
      <c r="O46" s="314"/>
      <c r="P46" s="314"/>
      <c r="Q46" s="314"/>
      <c r="R46" s="314"/>
      <c r="S46" s="314"/>
      <c r="T46" s="314"/>
      <c r="U46" s="315"/>
    </row>
    <row r="47" spans="1:21" ht="15">
      <c r="A47" s="32"/>
      <c r="B47" s="32"/>
      <c r="C47" s="32"/>
      <c r="D47" s="32"/>
      <c r="E47" s="32"/>
      <c r="F47" s="32"/>
      <c r="G47" s="32"/>
      <c r="H47" s="32"/>
      <c r="I47" s="32"/>
      <c r="J47" s="32"/>
      <c r="K47" s="32"/>
      <c r="L47" s="32"/>
      <c r="M47" s="32"/>
      <c r="N47" s="32"/>
      <c r="O47" s="32"/>
      <c r="P47" s="32"/>
      <c r="Q47" s="32"/>
      <c r="R47" s="32"/>
      <c r="S47" s="32"/>
      <c r="T47" s="32"/>
      <c r="U47" s="32"/>
    </row>
  </sheetData>
  <sheetProtection password="CDDA" sheet="1" selectLockedCells="1"/>
  <mergeCells count="37">
    <mergeCell ref="J16:S16"/>
    <mergeCell ref="J31:S31"/>
    <mergeCell ref="F30:F31"/>
    <mergeCell ref="T31:U31"/>
    <mergeCell ref="I15:I16"/>
    <mergeCell ref="T16:U16"/>
    <mergeCell ref="I30:I31"/>
    <mergeCell ref="H30:H31"/>
    <mergeCell ref="A30:A31"/>
    <mergeCell ref="B30:B31"/>
    <mergeCell ref="G30:G31"/>
    <mergeCell ref="G15:G16"/>
    <mergeCell ref="G6:G7"/>
    <mergeCell ref="E30:E31"/>
    <mergeCell ref="A15:A16"/>
    <mergeCell ref="C30:C31"/>
    <mergeCell ref="D30:D31"/>
    <mergeCell ref="A39:A46"/>
    <mergeCell ref="B39:U46"/>
    <mergeCell ref="B15:B16"/>
    <mergeCell ref="C15:C16"/>
    <mergeCell ref="E15:E16"/>
    <mergeCell ref="T7:U7"/>
    <mergeCell ref="B26:F26"/>
    <mergeCell ref="A6:A7"/>
    <mergeCell ref="B6:B7"/>
    <mergeCell ref="J7:S7"/>
    <mergeCell ref="A3:B3"/>
    <mergeCell ref="E6:E7"/>
    <mergeCell ref="F6:F7"/>
    <mergeCell ref="C6:C7"/>
    <mergeCell ref="F15:F16"/>
    <mergeCell ref="I6:I7"/>
    <mergeCell ref="D6:D7"/>
    <mergeCell ref="H6:H7"/>
    <mergeCell ref="D15:D16"/>
    <mergeCell ref="H15:H16"/>
  </mergeCells>
  <printOptions/>
  <pageMargins left="0.75" right="0.75" top="1" bottom="1" header="0.5" footer="0.5"/>
  <pageSetup fitToHeight="0" fitToWidth="1" horizontalDpi="600" verticalDpi="600" orientation="landscape" paperSize="9" scale="56" r:id="rId1"/>
  <rowBreaks count="1" manualBreakCount="1">
    <brk id="21" max="17" man="1"/>
  </rowBreaks>
  <ignoredErrors>
    <ignoredError sqref="T12 T18:T21 T36 T9:T10 T33:T35" formula="1"/>
  </ignoredErrors>
</worksheet>
</file>

<file path=xl/worksheets/sheet8.xml><?xml version="1.0" encoding="utf-8"?>
<worksheet xmlns="http://schemas.openxmlformats.org/spreadsheetml/2006/main" xmlns:r="http://schemas.openxmlformats.org/officeDocument/2006/relationships">
  <dimension ref="A1:F29"/>
  <sheetViews>
    <sheetView zoomScalePageLayoutView="0" workbookViewId="0" topLeftCell="A1">
      <selection activeCell="B24" sqref="B24:B29"/>
    </sheetView>
  </sheetViews>
  <sheetFormatPr defaultColWidth="9.140625" defaultRowHeight="12.75"/>
  <cols>
    <col min="1" max="1" width="21.00390625" style="0" customWidth="1"/>
    <col min="2" max="2" width="20.421875" style="0" customWidth="1"/>
    <col min="3" max="3" width="20.421875" style="2" customWidth="1"/>
    <col min="4" max="5" width="23.421875" style="0" customWidth="1"/>
    <col min="6" max="6" width="18.57421875" style="0" customWidth="1"/>
  </cols>
  <sheetData>
    <row r="1" spans="1:5" ht="12.75">
      <c r="A1" s="1" t="s">
        <v>58</v>
      </c>
      <c r="B1" s="3"/>
      <c r="C1" s="94"/>
      <c r="D1" s="3"/>
      <c r="E1" s="3"/>
    </row>
    <row r="2" spans="1:5" ht="13.5" thickBot="1">
      <c r="A2" s="3" t="s">
        <v>59</v>
      </c>
      <c r="B2" s="3"/>
      <c r="C2" s="94"/>
      <c r="D2" s="3" t="s">
        <v>60</v>
      </c>
      <c r="E2" s="3"/>
    </row>
    <row r="3" spans="1:5" ht="13.5" thickBot="1">
      <c r="A3" s="4" t="s">
        <v>62</v>
      </c>
      <c r="B3" s="5" t="s">
        <v>73</v>
      </c>
      <c r="C3" s="3"/>
      <c r="D3" s="4" t="s">
        <v>63</v>
      </c>
      <c r="E3" s="4" t="s">
        <v>73</v>
      </c>
    </row>
    <row r="4" spans="1:5" ht="13.5" thickBot="1">
      <c r="A4" s="6">
        <v>0</v>
      </c>
      <c r="B4" s="176" t="s">
        <v>83</v>
      </c>
      <c r="C4" s="94"/>
      <c r="D4" s="6">
        <v>0</v>
      </c>
      <c r="E4" s="176" t="s">
        <v>83</v>
      </c>
    </row>
    <row r="5" spans="1:5" ht="13.5" thickBot="1">
      <c r="A5" s="6">
        <v>0.495</v>
      </c>
      <c r="B5" s="177" t="s">
        <v>84</v>
      </c>
      <c r="C5" s="94"/>
      <c r="D5" s="6">
        <v>0.395</v>
      </c>
      <c r="E5" s="177" t="s">
        <v>84</v>
      </c>
    </row>
    <row r="6" spans="1:5" ht="13.5" thickBot="1">
      <c r="A6" s="6">
        <v>0.595</v>
      </c>
      <c r="B6" s="177" t="s">
        <v>85</v>
      </c>
      <c r="C6" s="94"/>
      <c r="D6" s="6">
        <v>0.495</v>
      </c>
      <c r="E6" s="177" t="s">
        <v>85</v>
      </c>
    </row>
    <row r="7" spans="1:5" ht="13.5" thickBot="1">
      <c r="A7" s="6">
        <v>0.695</v>
      </c>
      <c r="B7" s="178" t="s">
        <v>80</v>
      </c>
      <c r="C7" s="94"/>
      <c r="D7" s="6">
        <v>0.595</v>
      </c>
      <c r="E7" s="178" t="s">
        <v>80</v>
      </c>
    </row>
    <row r="8" spans="1:5" ht="13.5" thickBot="1">
      <c r="A8" s="6">
        <v>0.795</v>
      </c>
      <c r="B8" s="178" t="s">
        <v>81</v>
      </c>
      <c r="C8" s="94"/>
      <c r="D8" s="6">
        <v>0.695</v>
      </c>
      <c r="E8" s="178" t="s">
        <v>81</v>
      </c>
    </row>
    <row r="9" spans="1:5" ht="13.5" thickBot="1">
      <c r="A9" s="6">
        <v>0.895</v>
      </c>
      <c r="B9" s="178" t="s">
        <v>82</v>
      </c>
      <c r="C9" s="94"/>
      <c r="D9" s="6">
        <v>0.795</v>
      </c>
      <c r="E9" s="178" t="s">
        <v>82</v>
      </c>
    </row>
    <row r="10" spans="1:6" ht="12.75">
      <c r="A10" s="7"/>
      <c r="B10" s="7"/>
      <c r="C10" s="3"/>
      <c r="D10" s="7"/>
      <c r="E10" s="7"/>
      <c r="F10" s="7"/>
    </row>
    <row r="11" spans="1:5" ht="12.75">
      <c r="A11" s="1" t="s">
        <v>64</v>
      </c>
      <c r="B11" s="3"/>
      <c r="C11" s="3"/>
      <c r="D11" s="3"/>
      <c r="E11" s="3"/>
    </row>
    <row r="12" spans="1:5" ht="13.5" thickBot="1">
      <c r="A12" s="3" t="s">
        <v>61</v>
      </c>
      <c r="B12" s="3"/>
      <c r="C12" s="3"/>
      <c r="D12" s="8" t="s">
        <v>65</v>
      </c>
      <c r="E12" s="3"/>
    </row>
    <row r="13" spans="1:5" ht="13.5" thickBot="1">
      <c r="A13" s="4" t="s">
        <v>62</v>
      </c>
      <c r="B13" s="5" t="s">
        <v>73</v>
      </c>
      <c r="C13" s="3"/>
      <c r="D13" s="4" t="s">
        <v>62</v>
      </c>
      <c r="E13" s="5" t="s">
        <v>73</v>
      </c>
    </row>
    <row r="14" spans="1:5" ht="13.5" thickBot="1">
      <c r="A14" s="9">
        <v>0</v>
      </c>
      <c r="B14" s="176" t="s">
        <v>83</v>
      </c>
      <c r="C14" s="94"/>
      <c r="D14" s="10">
        <v>0</v>
      </c>
      <c r="E14" s="176" t="s">
        <v>83</v>
      </c>
    </row>
    <row r="15" spans="1:5" ht="13.5" thickBot="1">
      <c r="A15" s="9">
        <v>0.545</v>
      </c>
      <c r="B15" s="177" t="s">
        <v>84</v>
      </c>
      <c r="C15" s="94"/>
      <c r="D15" s="10">
        <v>0.495</v>
      </c>
      <c r="E15" s="177" t="s">
        <v>84</v>
      </c>
    </row>
    <row r="16" spans="1:5" ht="13.5" thickBot="1">
      <c r="A16" s="9">
        <v>0.645</v>
      </c>
      <c r="B16" s="177" t="s">
        <v>85</v>
      </c>
      <c r="C16" s="94"/>
      <c r="D16" s="10">
        <v>0.595</v>
      </c>
      <c r="E16" s="177" t="s">
        <v>85</v>
      </c>
    </row>
    <row r="17" spans="1:5" ht="13.5" thickBot="1">
      <c r="A17" s="9">
        <v>0.795</v>
      </c>
      <c r="B17" s="178" t="s">
        <v>80</v>
      </c>
      <c r="C17" s="94"/>
      <c r="D17" s="10">
        <v>0.695</v>
      </c>
      <c r="E17" s="178" t="s">
        <v>80</v>
      </c>
    </row>
    <row r="18" spans="1:5" ht="13.5" thickBot="1">
      <c r="A18" s="9">
        <v>0.895</v>
      </c>
      <c r="B18" s="178" t="s">
        <v>81</v>
      </c>
      <c r="C18" s="94"/>
      <c r="D18" s="10">
        <v>0.795</v>
      </c>
      <c r="E18" s="178" t="s">
        <v>81</v>
      </c>
    </row>
    <row r="19" spans="1:5" ht="13.5" thickBot="1">
      <c r="A19" s="9">
        <v>0.945</v>
      </c>
      <c r="B19" s="178" t="s">
        <v>82</v>
      </c>
      <c r="C19" s="94"/>
      <c r="D19" s="10">
        <v>0.895</v>
      </c>
      <c r="E19" s="178" t="s">
        <v>82</v>
      </c>
    </row>
    <row r="20" spans="1:5" ht="12.75">
      <c r="A20" s="11"/>
      <c r="B20" s="11"/>
      <c r="C20" s="3"/>
      <c r="D20" s="11"/>
      <c r="E20" s="11"/>
    </row>
    <row r="21" spans="1:5" ht="12.75">
      <c r="A21" s="12" t="s">
        <v>67</v>
      </c>
      <c r="B21" s="11"/>
      <c r="C21" s="3"/>
      <c r="D21" s="11"/>
      <c r="E21" s="11"/>
    </row>
    <row r="22" spans="1:5" ht="13.5" thickBot="1">
      <c r="A22" s="13" t="s">
        <v>66</v>
      </c>
      <c r="B22" s="3"/>
      <c r="C22" s="3"/>
      <c r="D22" s="3"/>
      <c r="E22" s="3"/>
    </row>
    <row r="23" spans="1:5" ht="13.5" thickBot="1">
      <c r="A23" s="14" t="s">
        <v>62</v>
      </c>
      <c r="B23" s="15" t="s">
        <v>73</v>
      </c>
      <c r="C23" s="3"/>
      <c r="D23" s="3"/>
      <c r="E23" s="3"/>
    </row>
    <row r="24" spans="1:5" ht="13.5" thickBot="1">
      <c r="A24" s="9">
        <v>0</v>
      </c>
      <c r="B24" s="176" t="s">
        <v>83</v>
      </c>
      <c r="C24" s="94"/>
      <c r="D24" s="11"/>
      <c r="E24" s="3"/>
    </row>
    <row r="25" spans="1:5" ht="13.5" thickBot="1">
      <c r="A25" s="9">
        <v>0.495</v>
      </c>
      <c r="B25" s="177" t="s">
        <v>84</v>
      </c>
      <c r="C25" s="94"/>
      <c r="D25" s="11"/>
      <c r="E25" s="3"/>
    </row>
    <row r="26" spans="1:5" ht="13.5" thickBot="1">
      <c r="A26" s="9">
        <v>0.595</v>
      </c>
      <c r="B26" s="177" t="s">
        <v>85</v>
      </c>
      <c r="C26" s="94"/>
      <c r="D26" s="11"/>
      <c r="E26" s="3"/>
    </row>
    <row r="27" spans="1:5" ht="13.5" thickBot="1">
      <c r="A27" s="9">
        <v>0.695</v>
      </c>
      <c r="B27" s="178" t="s">
        <v>80</v>
      </c>
      <c r="C27" s="94"/>
      <c r="D27" s="11"/>
      <c r="E27" s="3"/>
    </row>
    <row r="28" spans="1:5" ht="13.5" thickBot="1">
      <c r="A28" s="9">
        <v>0.795</v>
      </c>
      <c r="B28" s="178" t="s">
        <v>81</v>
      </c>
      <c r="C28" s="94"/>
      <c r="D28" s="11"/>
      <c r="E28" s="3"/>
    </row>
    <row r="29" spans="1:5" ht="13.5" thickBot="1">
      <c r="A29" s="9">
        <v>0.895</v>
      </c>
      <c r="B29" s="178" t="s">
        <v>82</v>
      </c>
      <c r="C29" s="94"/>
      <c r="D29" s="11"/>
      <c r="E29" s="3"/>
    </row>
  </sheetData>
  <sheetProtection password="CC1A" sheet="1"/>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WhitesideA</dc:creator>
  <cp:keywords/>
  <dc:description/>
  <cp:lastModifiedBy>Margaret Duddy</cp:lastModifiedBy>
  <cp:lastPrinted>2019-07-02T15:02:01Z</cp:lastPrinted>
  <dcterms:created xsi:type="dcterms:W3CDTF">2004-07-07T09:04:08Z</dcterms:created>
  <dcterms:modified xsi:type="dcterms:W3CDTF">2021-08-23T13:44:23Z</dcterms:modified>
  <cp:category/>
  <cp:version/>
  <cp:contentType/>
  <cp:contentStatus/>
</cp:coreProperties>
</file>